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240" yWindow="630" windowWidth="20640" windowHeight="11595"/>
  </bookViews>
  <sheets>
    <sheet name="Žiadosť o NFP" sheetId="1" r:id="rId1"/>
    <sheet name="Príloha č.1 - Rozpočet " sheetId="2" r:id="rId2"/>
    <sheet name="Číselníky" sheetId="3" r:id="rId3"/>
    <sheet name="Čiselník2" sheetId="4" state="hidden" r:id="rId4"/>
    <sheet name="Hárok1 (2)" sheetId="5" state="hidden" r:id="rId5"/>
  </sheets>
  <definedNames>
    <definedName name="_xlnm.Print_Area" localSheetId="0">'Žiadosť o NFP'!$A$1:$H$414</definedName>
  </definedNames>
  <calcPr calcId="145621"/>
</workbook>
</file>

<file path=xl/calcChain.xml><?xml version="1.0" encoding="utf-8"?>
<calcChain xmlns="http://schemas.openxmlformats.org/spreadsheetml/2006/main">
  <c r="D343" i="1" l="1"/>
  <c r="K342" i="1"/>
  <c r="J342" i="1"/>
  <c r="D341" i="1"/>
  <c r="J340" i="1"/>
  <c r="D339" i="1"/>
  <c r="D333" i="1"/>
  <c r="K332" i="1"/>
  <c r="J332" i="1"/>
  <c r="D331" i="1"/>
  <c r="J330" i="1"/>
  <c r="D329" i="1"/>
  <c r="D323" i="1"/>
  <c r="K322" i="1"/>
  <c r="J322" i="1"/>
  <c r="D321" i="1"/>
  <c r="J320" i="1"/>
  <c r="D319" i="1"/>
  <c r="D313" i="1"/>
  <c r="K312" i="1"/>
  <c r="J312" i="1"/>
  <c r="D311" i="1"/>
  <c r="J310" i="1"/>
  <c r="D309" i="1"/>
  <c r="D303" i="1"/>
  <c r="K302" i="1"/>
  <c r="J302" i="1"/>
  <c r="D301" i="1"/>
  <c r="J300" i="1"/>
  <c r="D299" i="1"/>
  <c r="D293" i="1"/>
  <c r="K292" i="1"/>
  <c r="J292" i="1"/>
  <c r="D291" i="1"/>
  <c r="J290" i="1"/>
  <c r="D289" i="1"/>
  <c r="D283" i="1"/>
  <c r="K282" i="1"/>
  <c r="J282" i="1"/>
  <c r="D281" i="1"/>
  <c r="J280" i="1"/>
  <c r="D279" i="1"/>
  <c r="D273" i="1"/>
  <c r="K272" i="1"/>
  <c r="J272" i="1"/>
  <c r="D271" i="1"/>
  <c r="J270" i="1"/>
  <c r="D269" i="1"/>
  <c r="D263" i="1"/>
  <c r="K262" i="1"/>
  <c r="J262" i="1"/>
  <c r="D261" i="1"/>
  <c r="J260" i="1"/>
  <c r="D259" i="1"/>
  <c r="D253" i="1"/>
  <c r="K252" i="1"/>
  <c r="J252" i="1"/>
  <c r="D251" i="1"/>
  <c r="J250" i="1"/>
  <c r="D249" i="1"/>
  <c r="D243" i="1"/>
  <c r="K242" i="1"/>
  <c r="J242" i="1"/>
  <c r="D241" i="1"/>
  <c r="J240" i="1"/>
  <c r="D239" i="1"/>
  <c r="D233" i="1"/>
  <c r="K232" i="1"/>
  <c r="J232" i="1"/>
  <c r="D231" i="1"/>
  <c r="J230" i="1"/>
  <c r="D229" i="1"/>
  <c r="D223" i="1"/>
  <c r="D221" i="1"/>
  <c r="D219" i="1"/>
  <c r="D213" i="1"/>
  <c r="D211" i="1"/>
  <c r="D209" i="1"/>
  <c r="D203" i="1"/>
  <c r="K194" i="1"/>
  <c r="J194" i="1"/>
  <c r="K192" i="1"/>
  <c r="J192" i="1"/>
  <c r="K190" i="1"/>
  <c r="J190" i="1"/>
  <c r="K188" i="1"/>
  <c r="J188" i="1"/>
  <c r="K184" i="1"/>
  <c r="J184" i="1"/>
  <c r="K182" i="1"/>
  <c r="J182" i="1"/>
  <c r="K180" i="1"/>
  <c r="J180" i="1"/>
  <c r="K178" i="1"/>
  <c r="J178" i="1"/>
  <c r="K176" i="1"/>
  <c r="J176" i="1"/>
  <c r="K174" i="1"/>
  <c r="J174" i="1"/>
  <c r="K172" i="1"/>
  <c r="J172" i="1"/>
  <c r="K170" i="1"/>
  <c r="J170" i="1"/>
  <c r="K168" i="1"/>
  <c r="J168" i="1"/>
  <c r="K166" i="1"/>
  <c r="J166" i="1"/>
  <c r="K164" i="1"/>
  <c r="J164" i="1"/>
  <c r="K162" i="1"/>
  <c r="J162" i="1"/>
  <c r="K160" i="1"/>
  <c r="J160" i="1"/>
  <c r="K158" i="1"/>
  <c r="J158" i="1"/>
  <c r="G389" i="1" l="1"/>
  <c r="G363" i="1" l="1"/>
  <c r="J23" i="2"/>
  <c r="J21" i="2" s="1"/>
  <c r="J20" i="2"/>
  <c r="J19" i="2"/>
  <c r="J16" i="2"/>
  <c r="J15" i="2"/>
  <c r="J12" i="2"/>
  <c r="J11" i="2"/>
  <c r="J8" i="2"/>
  <c r="J7" i="2"/>
  <c r="J6" i="2"/>
  <c r="K147" i="1"/>
  <c r="K151" i="1"/>
  <c r="E372" i="1" l="1"/>
  <c r="J17" i="2"/>
  <c r="E370" i="1" s="1"/>
  <c r="J13" i="2"/>
  <c r="E368" i="1" s="1"/>
  <c r="J9" i="2"/>
  <c r="E366" i="1" s="1"/>
  <c r="J3" i="2" l="1"/>
  <c r="J2" i="2"/>
  <c r="J28" i="2" l="1"/>
  <c r="J30" i="2"/>
  <c r="H30" i="2" s="1"/>
  <c r="J26" i="2"/>
  <c r="J25" i="2" s="1"/>
  <c r="J29" i="2" s="1"/>
  <c r="J31" i="2" l="1"/>
  <c r="J27" i="2"/>
  <c r="H21" i="2" s="1"/>
  <c r="H31" i="2"/>
  <c r="E375" i="1"/>
  <c r="G388" i="1" s="1"/>
  <c r="H9" i="2" l="1"/>
  <c r="H29" i="2"/>
  <c r="H13" i="2"/>
  <c r="H25" i="2"/>
  <c r="H28" i="2"/>
  <c r="H17" i="2"/>
  <c r="H2" i="2"/>
  <c r="H27" i="2"/>
  <c r="K222" i="1"/>
  <c r="J222" i="1"/>
  <c r="J220" i="1"/>
  <c r="D9" i="1"/>
  <c r="E364" i="1" l="1"/>
  <c r="G386" i="1" l="1"/>
  <c r="G378" i="1"/>
  <c r="J364" i="1"/>
  <c r="G387" i="1" s="1"/>
  <c r="D199" i="1" l="1"/>
  <c r="K149" i="1"/>
  <c r="K145" i="1"/>
  <c r="K143" i="1"/>
  <c r="F389" i="1"/>
  <c r="K212" i="1" l="1"/>
  <c r="J212" i="1"/>
  <c r="J210" i="1"/>
  <c r="D17" i="3" l="1"/>
  <c r="D16" i="3"/>
  <c r="D15" i="3"/>
  <c r="D18" i="3"/>
  <c r="D361" i="1"/>
  <c r="J156" i="1"/>
  <c r="J200" i="1"/>
  <c r="K156" i="1" l="1"/>
  <c r="D201" i="1"/>
  <c r="I481" i="5" l="1"/>
  <c r="I480" i="5"/>
  <c r="I479" i="5"/>
  <c r="I478" i="5"/>
  <c r="I477" i="5"/>
  <c r="I476" i="5"/>
  <c r="I475" i="5"/>
  <c r="I474" i="5"/>
  <c r="I473" i="5"/>
  <c r="I472" i="5"/>
  <c r="I471" i="5"/>
  <c r="I470" i="5"/>
  <c r="I469" i="5"/>
  <c r="I468" i="5"/>
  <c r="I467" i="5"/>
  <c r="I466" i="5"/>
  <c r="I465" i="5"/>
  <c r="I464" i="5"/>
  <c r="I463" i="5"/>
  <c r="I462" i="5"/>
  <c r="I461" i="5"/>
  <c r="I460" i="5"/>
  <c r="I459" i="5"/>
  <c r="I458" i="5"/>
  <c r="I457" i="5"/>
  <c r="I456" i="5"/>
  <c r="I455" i="5"/>
  <c r="I454" i="5"/>
  <c r="I453" i="5"/>
  <c r="I452" i="5"/>
  <c r="I451" i="5"/>
  <c r="I450" i="5"/>
  <c r="I449" i="5"/>
  <c r="I448" i="5"/>
  <c r="I447" i="5"/>
  <c r="I446" i="5"/>
  <c r="I445" i="5"/>
  <c r="I444" i="5"/>
  <c r="I443" i="5"/>
  <c r="I442" i="5"/>
  <c r="I441" i="5"/>
  <c r="I440" i="5"/>
  <c r="I439" i="5"/>
  <c r="I438" i="5"/>
  <c r="I437" i="5"/>
  <c r="I436" i="5"/>
  <c r="I435" i="5"/>
  <c r="I434" i="5"/>
  <c r="I433" i="5"/>
  <c r="I432" i="5"/>
  <c r="I431" i="5"/>
  <c r="I430" i="5"/>
  <c r="I429" i="5"/>
  <c r="I428" i="5"/>
  <c r="I427" i="5"/>
  <c r="I426" i="5"/>
  <c r="I425" i="5"/>
  <c r="I424" i="5"/>
  <c r="I423" i="5"/>
  <c r="I422" i="5"/>
  <c r="I421" i="5"/>
  <c r="I420" i="5"/>
  <c r="I419" i="5"/>
  <c r="I418" i="5"/>
  <c r="I417" i="5"/>
  <c r="I416" i="5"/>
  <c r="I415" i="5"/>
  <c r="I414" i="5"/>
  <c r="I413" i="5"/>
  <c r="I412" i="5"/>
  <c r="I411" i="5"/>
  <c r="I410" i="5"/>
  <c r="I409" i="5"/>
  <c r="I408" i="5"/>
  <c r="I407" i="5"/>
  <c r="I406" i="5"/>
  <c r="I405" i="5"/>
  <c r="I404" i="5"/>
  <c r="I403" i="5"/>
  <c r="I402" i="5"/>
  <c r="I401" i="5"/>
  <c r="I400" i="5"/>
  <c r="I399" i="5"/>
  <c r="I398" i="5"/>
  <c r="I397" i="5"/>
  <c r="I396" i="5"/>
  <c r="I395" i="5"/>
  <c r="I394" i="5"/>
  <c r="I393" i="5"/>
  <c r="I392" i="5"/>
  <c r="I391" i="5"/>
  <c r="I390" i="5"/>
  <c r="I389" i="5"/>
  <c r="I388" i="5"/>
  <c r="I387" i="5"/>
  <c r="I386" i="5"/>
  <c r="I385" i="5"/>
  <c r="I384" i="5"/>
  <c r="I383" i="5"/>
  <c r="I382" i="5"/>
  <c r="I381" i="5"/>
  <c r="I380" i="5"/>
  <c r="I379" i="5"/>
  <c r="I378" i="5"/>
  <c r="I377" i="5"/>
  <c r="I376" i="5"/>
  <c r="I375" i="5"/>
  <c r="I374" i="5"/>
  <c r="I373" i="5"/>
  <c r="I372" i="5"/>
  <c r="I371" i="5"/>
  <c r="I370" i="5"/>
  <c r="I369" i="5"/>
  <c r="I368" i="5"/>
  <c r="I367" i="5"/>
  <c r="I366" i="5"/>
  <c r="I365" i="5"/>
  <c r="I364" i="5"/>
  <c r="I363" i="5"/>
  <c r="I362" i="5"/>
  <c r="I361" i="5"/>
  <c r="I360" i="5"/>
  <c r="I359" i="5"/>
  <c r="I358" i="5"/>
  <c r="I357" i="5"/>
  <c r="I356" i="5"/>
  <c r="I355" i="5"/>
  <c r="I354" i="5"/>
  <c r="I353" i="5"/>
  <c r="I352" i="5"/>
  <c r="I351" i="5"/>
  <c r="I350" i="5"/>
  <c r="I349" i="5"/>
  <c r="I348" i="5"/>
  <c r="I347" i="5"/>
  <c r="I346" i="5"/>
  <c r="I345" i="5"/>
  <c r="I344" i="5"/>
  <c r="I343" i="5"/>
  <c r="I342" i="5"/>
  <c r="I341" i="5"/>
  <c r="I340" i="5"/>
  <c r="I339" i="5"/>
  <c r="I338" i="5"/>
  <c r="I337" i="5"/>
  <c r="I336" i="5"/>
  <c r="I335" i="5"/>
  <c r="I334" i="5"/>
  <c r="I333" i="5"/>
  <c r="I332" i="5"/>
  <c r="I331" i="5"/>
  <c r="I330" i="5"/>
  <c r="I329" i="5"/>
  <c r="I328" i="5"/>
  <c r="I327" i="5"/>
  <c r="I326" i="5"/>
  <c r="I325" i="5"/>
  <c r="I324" i="5"/>
  <c r="I323" i="5"/>
  <c r="I322" i="5"/>
  <c r="I321" i="5"/>
  <c r="I320" i="5"/>
  <c r="I319" i="5"/>
  <c r="I318" i="5"/>
  <c r="I317" i="5"/>
  <c r="I316" i="5"/>
  <c r="I315" i="5"/>
  <c r="I314" i="5"/>
  <c r="I313" i="5"/>
  <c r="I312" i="5"/>
  <c r="I311" i="5"/>
  <c r="I310" i="5"/>
  <c r="I309" i="5"/>
  <c r="I308" i="5"/>
  <c r="I307" i="5"/>
  <c r="I306" i="5"/>
  <c r="I305" i="5"/>
  <c r="I304" i="5"/>
  <c r="I303" i="5"/>
  <c r="I302" i="5"/>
  <c r="I301" i="5"/>
  <c r="I300" i="5"/>
  <c r="I299" i="5"/>
  <c r="I298" i="5"/>
  <c r="I297" i="5"/>
  <c r="I296" i="5"/>
  <c r="I295" i="5"/>
  <c r="I294" i="5"/>
  <c r="I293" i="5"/>
  <c r="I292" i="5"/>
  <c r="I291" i="5"/>
  <c r="I290" i="5"/>
  <c r="I289" i="5"/>
  <c r="I288" i="5"/>
  <c r="I287" i="5"/>
  <c r="I286" i="5"/>
  <c r="I285" i="5"/>
  <c r="I284" i="5"/>
  <c r="I283" i="5"/>
  <c r="I282" i="5"/>
  <c r="I281" i="5"/>
  <c r="I280" i="5"/>
  <c r="I279" i="5"/>
  <c r="I278" i="5"/>
  <c r="I277" i="5"/>
  <c r="I276" i="5"/>
  <c r="I275" i="5"/>
  <c r="I274" i="5"/>
  <c r="I273" i="5"/>
  <c r="I272" i="5"/>
  <c r="I271" i="5"/>
  <c r="I270" i="5"/>
  <c r="I269" i="5"/>
  <c r="I268" i="5"/>
  <c r="I267" i="5"/>
  <c r="I266" i="5"/>
  <c r="I265" i="5"/>
  <c r="I264" i="5"/>
  <c r="I263" i="5"/>
  <c r="I262" i="5"/>
  <c r="I261" i="5"/>
  <c r="I260" i="5"/>
  <c r="I259" i="5"/>
  <c r="I258" i="5"/>
  <c r="I257" i="5"/>
  <c r="I256" i="5"/>
  <c r="I255" i="5"/>
  <c r="I254" i="5"/>
  <c r="I253" i="5"/>
  <c r="I252" i="5"/>
  <c r="I251" i="5"/>
  <c r="I250" i="5"/>
  <c r="I249" i="5"/>
  <c r="I248" i="5"/>
  <c r="I247" i="5"/>
  <c r="I246" i="5"/>
  <c r="I245" i="5"/>
  <c r="I244" i="5"/>
  <c r="I243" i="5"/>
  <c r="I242" i="5"/>
  <c r="I241" i="5"/>
  <c r="I240" i="5"/>
  <c r="I239" i="5"/>
  <c r="I238" i="5"/>
  <c r="I237" i="5"/>
  <c r="I236" i="5"/>
  <c r="I235" i="5"/>
  <c r="I234" i="5"/>
  <c r="I233" i="5"/>
  <c r="I232" i="5"/>
  <c r="I231" i="5"/>
  <c r="I230" i="5"/>
  <c r="I229" i="5"/>
  <c r="I228" i="5"/>
  <c r="I227" i="5"/>
  <c r="I226" i="5"/>
  <c r="I225" i="5"/>
  <c r="I224" i="5"/>
  <c r="I223" i="5"/>
  <c r="I222" i="5"/>
  <c r="I221" i="5"/>
  <c r="I220" i="5"/>
  <c r="I219" i="5"/>
  <c r="I218" i="5"/>
  <c r="I217" i="5"/>
  <c r="I216" i="5"/>
  <c r="I215" i="5"/>
  <c r="I214" i="5"/>
  <c r="I213" i="5"/>
  <c r="I212" i="5"/>
  <c r="I211" i="5"/>
  <c r="I210" i="5"/>
  <c r="I209" i="5"/>
  <c r="I208" i="5"/>
  <c r="I207" i="5"/>
  <c r="I206" i="5"/>
  <c r="I205" i="5"/>
  <c r="I204" i="5"/>
  <c r="I203" i="5"/>
  <c r="I202" i="5"/>
  <c r="I201" i="5"/>
  <c r="I200" i="5"/>
  <c r="I199" i="5"/>
  <c r="I198" i="5"/>
  <c r="I197" i="5"/>
  <c r="I196" i="5"/>
  <c r="I195" i="5"/>
  <c r="I194" i="5"/>
  <c r="I193" i="5"/>
  <c r="I192" i="5"/>
  <c r="I191" i="5"/>
  <c r="I190" i="5"/>
  <c r="I189" i="5"/>
  <c r="I188" i="5"/>
  <c r="I187" i="5"/>
  <c r="I186" i="5"/>
  <c r="I185" i="5"/>
  <c r="I184" i="5"/>
  <c r="I183" i="5"/>
  <c r="I182" i="5"/>
  <c r="I181" i="5"/>
  <c r="I180" i="5"/>
  <c r="I179" i="5"/>
  <c r="I178" i="5"/>
  <c r="I177" i="5"/>
  <c r="I176" i="5"/>
  <c r="I175" i="5"/>
  <c r="I174" i="5"/>
  <c r="I173" i="5"/>
  <c r="I172" i="5"/>
  <c r="I171" i="5"/>
  <c r="I170" i="5"/>
  <c r="I169" i="5"/>
  <c r="I168" i="5"/>
  <c r="I167" i="5"/>
  <c r="I166" i="5"/>
  <c r="I165" i="5"/>
  <c r="I164" i="5"/>
  <c r="I163" i="5"/>
  <c r="I162" i="5"/>
  <c r="I161" i="5"/>
  <c r="I160" i="5"/>
  <c r="I159" i="5"/>
  <c r="I158" i="5"/>
  <c r="I157" i="5"/>
  <c r="I156" i="5"/>
  <c r="I155" i="5"/>
  <c r="I154" i="5"/>
  <c r="I153" i="5"/>
  <c r="I152" i="5"/>
  <c r="I151" i="5"/>
  <c r="I150" i="5"/>
  <c r="I149" i="5"/>
  <c r="I148" i="5"/>
  <c r="I147" i="5"/>
  <c r="I146" i="5"/>
  <c r="I145" i="5"/>
  <c r="I144" i="5"/>
  <c r="I143" i="5"/>
  <c r="I142" i="5"/>
  <c r="I141" i="5"/>
  <c r="I140" i="5"/>
  <c r="I139" i="5"/>
  <c r="I138" i="5"/>
  <c r="I137" i="5"/>
  <c r="I136" i="5"/>
  <c r="I135" i="5"/>
  <c r="I134" i="5"/>
  <c r="I133" i="5"/>
  <c r="I132" i="5"/>
  <c r="I131" i="5"/>
  <c r="I130" i="5"/>
  <c r="I129" i="5"/>
  <c r="I128" i="5"/>
  <c r="I127" i="5"/>
  <c r="I126" i="5"/>
  <c r="I125" i="5"/>
  <c r="I124" i="5"/>
  <c r="I123" i="5"/>
  <c r="I122" i="5"/>
  <c r="I121" i="5"/>
  <c r="I120" i="5"/>
  <c r="I119" i="5"/>
  <c r="I118" i="5"/>
  <c r="I117" i="5"/>
  <c r="I116" i="5"/>
  <c r="I115" i="5"/>
  <c r="I114" i="5"/>
  <c r="I113" i="5"/>
  <c r="I112" i="5"/>
  <c r="I111" i="5"/>
  <c r="I110" i="5"/>
  <c r="I109" i="5"/>
  <c r="I108" i="5"/>
  <c r="I107" i="5"/>
  <c r="I106" i="5"/>
  <c r="I105" i="5"/>
  <c r="I104" i="5"/>
  <c r="I103" i="5"/>
  <c r="I102" i="5"/>
  <c r="I101" i="5"/>
  <c r="I100" i="5"/>
  <c r="I99" i="5"/>
  <c r="I98" i="5"/>
  <c r="I97" i="5"/>
  <c r="I96" i="5"/>
  <c r="I95" i="5"/>
  <c r="I94" i="5"/>
  <c r="I93" i="5"/>
  <c r="I92" i="5"/>
  <c r="I91" i="5"/>
  <c r="I90" i="5"/>
  <c r="I89" i="5"/>
  <c r="I88" i="5"/>
  <c r="I87" i="5"/>
  <c r="I86" i="5"/>
  <c r="I85" i="5"/>
  <c r="I84" i="5"/>
  <c r="I83" i="5"/>
  <c r="I82" i="5"/>
  <c r="I81" i="5"/>
  <c r="I80" i="5"/>
  <c r="I79" i="5"/>
  <c r="I78" i="5"/>
  <c r="I77" i="5"/>
  <c r="I76" i="5"/>
  <c r="I75" i="5"/>
  <c r="I74" i="5"/>
  <c r="I73" i="5"/>
  <c r="I72" i="5"/>
  <c r="I71" i="5"/>
  <c r="I70" i="5"/>
  <c r="I69" i="5"/>
  <c r="I68" i="5"/>
  <c r="I67" i="5"/>
  <c r="I66" i="5"/>
  <c r="I65" i="5"/>
  <c r="I64" i="5"/>
  <c r="I63" i="5"/>
  <c r="I62" i="5"/>
  <c r="I61" i="5"/>
  <c r="I60" i="5"/>
  <c r="I59" i="5"/>
  <c r="I58" i="5"/>
  <c r="I57" i="5"/>
  <c r="I56" i="5"/>
  <c r="I55" i="5"/>
  <c r="I54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I4" i="5"/>
  <c r="I3" i="5"/>
  <c r="D8" i="1"/>
  <c r="D7" i="1"/>
  <c r="D6" i="1"/>
  <c r="E69" i="3"/>
  <c r="D29" i="3"/>
  <c r="D8" i="3"/>
  <c r="C8" i="3"/>
  <c r="D7" i="3"/>
  <c r="C7" i="3"/>
  <c r="D6" i="3"/>
  <c r="C6" i="3"/>
  <c r="D5" i="3"/>
  <c r="C5" i="3"/>
  <c r="G385" i="1" l="1"/>
  <c r="D10" i="1" s="1"/>
  <c r="F69" i="3"/>
  <c r="E77" i="3" s="1"/>
  <c r="F91" i="3"/>
  <c r="C483" i="4"/>
  <c r="D31" i="3"/>
  <c r="D30" i="3"/>
  <c r="D27" i="3"/>
  <c r="D32" i="3"/>
  <c r="D33" i="3"/>
  <c r="D28" i="3"/>
  <c r="G380" i="1" l="1"/>
  <c r="G379" i="1"/>
  <c r="F387" i="1"/>
  <c r="E72" i="3"/>
  <c r="E75" i="3"/>
  <c r="E71" i="3"/>
  <c r="E76" i="3"/>
  <c r="E74" i="3"/>
  <c r="E73" i="3"/>
  <c r="E92" i="3"/>
  <c r="E94" i="3"/>
  <c r="E93" i="3"/>
  <c r="B558" i="4"/>
  <c r="B562" i="4"/>
  <c r="B566" i="4"/>
  <c r="B570" i="4"/>
  <c r="B574" i="4"/>
  <c r="B578" i="4"/>
  <c r="B582" i="4"/>
  <c r="B586" i="4"/>
  <c r="B590" i="4"/>
  <c r="B594" i="4"/>
  <c r="B598" i="4"/>
  <c r="B602" i="4"/>
  <c r="B606" i="4"/>
  <c r="B610" i="4"/>
  <c r="B614" i="4"/>
  <c r="B618" i="4"/>
  <c r="B622" i="4"/>
  <c r="B626" i="4"/>
  <c r="B630" i="4"/>
  <c r="B488" i="4"/>
  <c r="B492" i="4"/>
  <c r="B496" i="4"/>
  <c r="B500" i="4"/>
  <c r="B504" i="4"/>
  <c r="B508" i="4"/>
  <c r="B512" i="4"/>
  <c r="B516" i="4"/>
  <c r="B520" i="4"/>
  <c r="B524" i="4"/>
  <c r="B528" i="4"/>
  <c r="B532" i="4"/>
  <c r="B536" i="4"/>
  <c r="B540" i="4"/>
  <c r="B544" i="4"/>
  <c r="B548" i="4"/>
  <c r="B552" i="4"/>
  <c r="B556" i="4"/>
  <c r="B603" i="4"/>
  <c r="B509" i="4"/>
  <c r="B517" i="4"/>
  <c r="B525" i="4"/>
  <c r="B529" i="4"/>
  <c r="B537" i="4"/>
  <c r="B541" i="4"/>
  <c r="B549" i="4"/>
  <c r="B557" i="4"/>
  <c r="B559" i="4"/>
  <c r="B563" i="4"/>
  <c r="B567" i="4"/>
  <c r="B571" i="4"/>
  <c r="B575" i="4"/>
  <c r="B579" i="4"/>
  <c r="B583" i="4"/>
  <c r="B587" i="4"/>
  <c r="B591" i="4"/>
  <c r="B595" i="4"/>
  <c r="B599" i="4"/>
  <c r="B607" i="4"/>
  <c r="B611" i="4"/>
  <c r="B615" i="4"/>
  <c r="B619" i="4"/>
  <c r="B623" i="4"/>
  <c r="B627" i="4"/>
  <c r="B631" i="4"/>
  <c r="B489" i="4"/>
  <c r="B493" i="4"/>
  <c r="B497" i="4"/>
  <c r="B501" i="4"/>
  <c r="B505" i="4"/>
  <c r="B513" i="4"/>
  <c r="B521" i="4"/>
  <c r="B533" i="4"/>
  <c r="B545" i="4"/>
  <c r="B553" i="4"/>
  <c r="B560" i="4"/>
  <c r="B564" i="4"/>
  <c r="B568" i="4"/>
  <c r="B572" i="4"/>
  <c r="B576" i="4"/>
  <c r="B580" i="4"/>
  <c r="B584" i="4"/>
  <c r="B588" i="4"/>
  <c r="B592" i="4"/>
  <c r="B596" i="4"/>
  <c r="B600" i="4"/>
  <c r="B604" i="4"/>
  <c r="B608" i="4"/>
  <c r="B612" i="4"/>
  <c r="B616" i="4"/>
  <c r="B620" i="4"/>
  <c r="B624" i="4"/>
  <c r="B628" i="4"/>
  <c r="B632" i="4"/>
  <c r="B490" i="4"/>
  <c r="B494" i="4"/>
  <c r="B498" i="4"/>
  <c r="B502" i="4"/>
  <c r="B506" i="4"/>
  <c r="B510" i="4"/>
  <c r="B514" i="4"/>
  <c r="B518" i="4"/>
  <c r="B522" i="4"/>
  <c r="B526" i="4"/>
  <c r="B530" i="4"/>
  <c r="B534" i="4"/>
  <c r="B538" i="4"/>
  <c r="B542" i="4"/>
  <c r="B546" i="4"/>
  <c r="B550" i="4"/>
  <c r="B554" i="4"/>
  <c r="B487" i="4"/>
  <c r="B561" i="4"/>
  <c r="B565" i="4"/>
  <c r="B569" i="4"/>
  <c r="B573" i="4"/>
  <c r="B577" i="4"/>
  <c r="B581" i="4"/>
  <c r="B585" i="4"/>
  <c r="B589" i="4"/>
  <c r="B593" i="4"/>
  <c r="B597" i="4"/>
  <c r="B601" i="4"/>
  <c r="B605" i="4"/>
  <c r="B609" i="4"/>
  <c r="B613" i="4"/>
  <c r="B617" i="4"/>
  <c r="B621" i="4"/>
  <c r="B625" i="4"/>
  <c r="B629" i="4"/>
  <c r="B633" i="4"/>
  <c r="B491" i="4"/>
  <c r="B495" i="4"/>
  <c r="B499" i="4"/>
  <c r="B503" i="4"/>
  <c r="B507" i="4"/>
  <c r="B511" i="4"/>
  <c r="B515" i="4"/>
  <c r="B519" i="4"/>
  <c r="B523" i="4"/>
  <c r="B527" i="4"/>
  <c r="B531" i="4"/>
  <c r="B535" i="4"/>
  <c r="B539" i="4"/>
  <c r="B543" i="4"/>
  <c r="B547" i="4"/>
  <c r="B551" i="4"/>
  <c r="B555" i="4"/>
  <c r="D11" i="1" l="1"/>
  <c r="G381" i="1"/>
  <c r="F381" i="1" s="1"/>
  <c r="F386" i="1"/>
  <c r="F388" i="1"/>
</calcChain>
</file>

<file path=xl/comments1.xml><?xml version="1.0" encoding="utf-8"?>
<comments xmlns="http://schemas.openxmlformats.org/spreadsheetml/2006/main">
  <authors>
    <author>Karovič Branislav</author>
    <author>Horváthová Petronela</author>
  </authors>
  <commentList>
    <comment ref="B11" authorId="0">
      <text>
        <r>
          <rPr>
            <sz val="9"/>
            <color indexed="81"/>
            <rFont val="Tahoma"/>
            <family val="2"/>
            <charset val="238"/>
          </rPr>
          <t>ERDF + ŠR</t>
        </r>
      </text>
    </comment>
    <comment ref="B64" authorId="0">
      <text>
        <r>
          <rPr>
            <sz val="9"/>
            <color indexed="81"/>
            <rFont val="Tahoma"/>
            <family val="2"/>
            <charset val="238"/>
          </rPr>
          <t>V prípade, ak ide o projekt zameraný na podporu konkrétnej cieľovej skupiny vyberanej z číselníka v tabuľke č. 8 (popis cieľovej skupiny), automaticky je vyplnený nasledovný text: "Projekt je priamo zameraný na znevýhodnené skupiny."
V prípade, ak ide o projekt, ktorý nie je priamo zameraný na podporu znevýhodnených skupín, automaticky je vyplnený nasledovný text: "Projekt je v súlade s princípom podpory rovnosti mužov a žien a nediskriminácia."</t>
        </r>
      </text>
    </comment>
    <comment ref="B65" authorId="1">
      <text>
        <r>
          <rPr>
            <sz val="9"/>
            <color indexed="81"/>
            <rFont val="Tahoma"/>
            <family val="2"/>
            <charset val="238"/>
          </rPr>
          <t xml:space="preserve">Vzhľadom na skutočnosť, že projekt nie je priamo zameraný na podporu znevýhodnených skupín, automaticky sa vypĺňa nasledovný text: Projekt je v súlade s princípom podpory rovnosti mužov a žien a nedikriminácie.
</t>
        </r>
      </text>
    </comment>
    <comment ref="B374" authorId="0">
      <text>
        <r>
          <rPr>
            <sz val="9"/>
            <color indexed="81"/>
            <rFont val="Tahoma"/>
            <family val="2"/>
            <charset val="238"/>
          </rPr>
          <t>Max do 15 % z oprávnených personálnych výdavkov (rozpočtová kapitola 2)</t>
        </r>
      </text>
    </comment>
  </commentList>
</comments>
</file>

<file path=xl/comments2.xml><?xml version="1.0" encoding="utf-8"?>
<comments xmlns="http://schemas.openxmlformats.org/spreadsheetml/2006/main">
  <authors>
    <author>Karovič Branislav</author>
  </authors>
  <commentList>
    <comment ref="A1" authorId="0">
      <text>
        <r>
          <rPr>
            <b/>
            <sz val="9"/>
            <color indexed="81"/>
            <rFont val="Tahoma"/>
            <family val="2"/>
            <charset val="238"/>
          </rPr>
          <t>Žiadateľ uvádza iba oprávnené výdavky v zmysle "Oprávnenosti výdavkov".</t>
        </r>
      </text>
    </comment>
  </commentList>
</comments>
</file>

<file path=xl/sharedStrings.xml><?xml version="1.0" encoding="utf-8"?>
<sst xmlns="http://schemas.openxmlformats.org/spreadsheetml/2006/main" count="7008" uniqueCount="1347">
  <si>
    <t xml:space="preserve">Žiadosť o poskytnutie nenávratného finančného príspevku     </t>
  </si>
  <si>
    <t xml:space="preserve">Operačný program: </t>
  </si>
  <si>
    <t xml:space="preserve">Názov projektu:                         </t>
  </si>
  <si>
    <t xml:space="preserve">Akronym:                       </t>
  </si>
  <si>
    <t xml:space="preserve">Kód výzvy: </t>
  </si>
  <si>
    <t>Celkové výdavky projektu:</t>
  </si>
  <si>
    <t>Požadovaná výška NFP:</t>
  </si>
  <si>
    <t>Titul</t>
  </si>
  <si>
    <t>Meno</t>
  </si>
  <si>
    <t>Priezvisko</t>
  </si>
  <si>
    <t>Titul za menom</t>
  </si>
  <si>
    <t>Funkcia v inštitúcii</t>
  </si>
  <si>
    <t>E-mail:</t>
  </si>
  <si>
    <t>Telefón / mobil:</t>
  </si>
  <si>
    <t>2. Identifikácia projektu</t>
  </si>
  <si>
    <t xml:space="preserve">Identifikácia príspevku k princípu podpory rovnosti mužov a žien a nediskriminácia: </t>
  </si>
  <si>
    <t>3. Miesto realizácie projektu</t>
  </si>
  <si>
    <t>Okres (NUTS IV):</t>
  </si>
  <si>
    <t>Obec:</t>
  </si>
  <si>
    <t>3.2 Aktivity projektu realizované mimo oprávnené programové územie</t>
  </si>
  <si>
    <t xml:space="preserve">Požadovaná výška výdavkov na aktivity mimo oprávnené programové územie: </t>
  </si>
  <si>
    <t>4. Popis projektu</t>
  </si>
  <si>
    <t>4.1 Stručný popis projektu</t>
  </si>
  <si>
    <t>4.2 Popis východiskovej situácie a zdôvodnenie potreby realizácie projektu</t>
  </si>
  <si>
    <t xml:space="preserve">4.3 Spôsob realizácie aktivít projektu </t>
  </si>
  <si>
    <t>4.4 Situácia po realizácii projektu a udržateľnosť projektu</t>
  </si>
  <si>
    <t>Projektová aktivita</t>
  </si>
  <si>
    <t xml:space="preserve">Začiatok realizácie aktivity </t>
  </si>
  <si>
    <t>Koniec realizácie aktivity</t>
  </si>
  <si>
    <t>Názov partnera:</t>
  </si>
  <si>
    <t>Kód</t>
  </si>
  <si>
    <t>Názov</t>
  </si>
  <si>
    <t>Merná jednotka</t>
  </si>
  <si>
    <t>Cieľová hodnota</t>
  </si>
  <si>
    <t>Príznak rizika</t>
  </si>
  <si>
    <t>Relevancia k HP</t>
  </si>
  <si>
    <t>N/A</t>
  </si>
  <si>
    <t>Požadovaná suma na rozpočtovú kapitolu:</t>
  </si>
  <si>
    <t>Výdavky na zamestnancov podľa čl.19 nar.1299/2013 (20% paušalizácia):</t>
  </si>
  <si>
    <t>15 % Flat rate podľa čl.68 ods.1 písm.b) nar.1303/2013:</t>
  </si>
  <si>
    <t>ÁNO</t>
  </si>
  <si>
    <t>Požadovaná suma príspevku z ERDF (max 85%)</t>
  </si>
  <si>
    <t>Výška spoluúčasti žiadateľa (vlastné zdroje)</t>
  </si>
  <si>
    <t>Podiel (%):</t>
  </si>
  <si>
    <t>SUMA CELKOM (EUR):</t>
  </si>
  <si>
    <t>VÝDAVKY CELKOM:</t>
  </si>
  <si>
    <t>Výdavky na zamestnancov podľa čl. 19 Nariadenia (EU) 1299/2013:</t>
  </si>
  <si>
    <t>15 % Flat rate podľa čl. 68 ods. 1 písm. b) Nariadenia (EU) 1303/2013:</t>
  </si>
  <si>
    <t>Výdavky mimo oprávnené územie:</t>
  </si>
  <si>
    <t xml:space="preserve"> </t>
  </si>
  <si>
    <t>Suma v EUR</t>
  </si>
  <si>
    <t>Podiel v %</t>
  </si>
  <si>
    <t>VP</t>
  </si>
  <si>
    <t>HCP</t>
  </si>
  <si>
    <t>Podpis:</t>
  </si>
  <si>
    <t>Miesto podpisu:</t>
  </si>
  <si>
    <t>Dátum podpisu:</t>
  </si>
  <si>
    <t>Percentá:</t>
  </si>
  <si>
    <t>Suma:</t>
  </si>
  <si>
    <t>Názov položky</t>
  </si>
  <si>
    <t>Jednotka</t>
  </si>
  <si>
    <t>Popis</t>
  </si>
  <si>
    <t>Aktivita</t>
  </si>
  <si>
    <t>Počet jednotiek</t>
  </si>
  <si>
    <t>Cena za jednotku</t>
  </si>
  <si>
    <t>Spolu</t>
  </si>
  <si>
    <t>Pracovná pozícia</t>
  </si>
  <si>
    <t>prac.pomer/úvezok</t>
  </si>
  <si>
    <t>TPP</t>
  </si>
  <si>
    <t>hod</t>
  </si>
  <si>
    <t>Výdavky spolu:</t>
  </si>
  <si>
    <t>Priame výdavky projektu:</t>
  </si>
  <si>
    <t>Nepriame výdavky projektu:</t>
  </si>
  <si>
    <t>Obchodné meno/názov:</t>
  </si>
  <si>
    <r>
      <t>Sídlo:</t>
    </r>
    <r>
      <rPr>
        <i/>
        <sz val="12"/>
        <color indexed="8"/>
        <rFont val="Arial Narrow"/>
        <family val="2"/>
        <charset val="238"/>
      </rPr>
      <t/>
    </r>
  </si>
  <si>
    <t>IČO:</t>
  </si>
  <si>
    <t>DIČ:</t>
  </si>
  <si>
    <r>
      <t>IČZ:</t>
    </r>
    <r>
      <rPr>
        <i/>
        <sz val="12"/>
        <color indexed="8"/>
        <rFont val="Arial Narrow"/>
        <family val="2"/>
        <charset val="238"/>
      </rPr>
      <t/>
    </r>
  </si>
  <si>
    <t>IČ DPH:</t>
  </si>
  <si>
    <t>Platiteľ DPH:</t>
  </si>
  <si>
    <t>Adresa na doručovanie písomností:</t>
  </si>
  <si>
    <t xml:space="preserve">Názov projektu: </t>
  </si>
  <si>
    <t xml:space="preserve">Akronym: </t>
  </si>
  <si>
    <t xml:space="preserve">Kód žiadosti o NFP: </t>
  </si>
  <si>
    <t xml:space="preserve">Výzva: </t>
  </si>
  <si>
    <t xml:space="preserve">Interreg V-A Slovenská republika – Česká republika </t>
  </si>
  <si>
    <t xml:space="preserve">Prioritná os: </t>
  </si>
  <si>
    <t xml:space="preserve">Oblasť intervencie: </t>
  </si>
  <si>
    <t xml:space="preserve">Hospodárska činnosť: </t>
  </si>
  <si>
    <t xml:space="preserve">Typ územia: </t>
  </si>
  <si>
    <t xml:space="preserve">Forma financovania: </t>
  </si>
  <si>
    <t>Interreg V-A Slovenská republika - Česká republika</t>
  </si>
  <si>
    <t xml:space="preserve">Názov: </t>
  </si>
  <si>
    <t xml:space="preserve">Sídlo: </t>
  </si>
  <si>
    <t>01 Nenávratný grant</t>
  </si>
  <si>
    <t>Prioritná os</t>
  </si>
  <si>
    <t>1 Využívanie inovačného potenciálu</t>
  </si>
  <si>
    <t>2 Kvalitné životné prostredie</t>
  </si>
  <si>
    <t>3 Rozvoj miestnych iniciatív</t>
  </si>
  <si>
    <t>4 Technická pomoc</t>
  </si>
  <si>
    <t>Špecifický (konkrétny) cieľ</t>
  </si>
  <si>
    <t>1.1 Zvýšenie relevantnosti obsahu vzdelávania pre potreby trhu práce s cieľom zlepšenia uplatniteľnosti na trhu práce</t>
  </si>
  <si>
    <t>1.2 Zintenzívnenie využívania výsledkov aplikovaného výskumu najmä malými a strednými podnikmi</t>
  </si>
  <si>
    <t>2.1 Zvýšenie atraktívnosti kultúrneho a prírodného dedičstva pre obyvateľov a návštevníkov cezhraničného regiónu</t>
  </si>
  <si>
    <t>2.2 Ochrana biodiverzity cezhraničného územia prostredníctvom spolupráce v oblasti ochrany a koordinovaného riadenia prírodne významných území</t>
  </si>
  <si>
    <t>3.1 Zvýšenie kvalitatívnej úrovne cezhraničnej spolupráce miestnych a regionálnych aktérov</t>
  </si>
  <si>
    <t>4.1 Zabezpečenie kvalitneja plynulej implementácie programu ako predpokladu zabezpečenia dosiahnutia stanovených cieľov</t>
  </si>
  <si>
    <t>Oblasť intervencie</t>
  </si>
  <si>
    <t>116 Zlepšenie kvality a efektívnosti terciárneho a ekvivalentného vzdelávania a prístupu k nemu s cieľom zvýšiť počet študujúcich a úroveň vzdelania, najmä v prípade znevýhodnených skupín.</t>
  </si>
  <si>
    <t>117 Zlepšovanie rovnocenného prístupu  k celoživotnému vzdelávaniu pre všetky vekové skupiny v rámci formálneho, neformálneho a informálneho vzdelávania, zvyšovanie vedomostí, zručností a spôsobilostí pracovnej sily  a podpora flexibilných spôsobov vzdelávania, a to aj usmerňovanímpri výbere povolania  a potvrdzovaním nadobudnutých zručností.</t>
  </si>
  <si>
    <t>118 Zvyšovanie významu systémov vzdelávania a odbornej prípravy z hľadiska pracovného trhu, uľahčovanie prechodu od vzdelávania k zamestnaniu a zlepšovanie systémov odborného vzdelávania a prípravy a ich kvality, a to aj prostredníctvom mechanizmov na predvídanie zručností, úpravu učebných plánov a vytváranie a rozvoj systémov vzdelávania na pracovisku vrátane systémov duálneho vzdelávania a učňovského vzdelávania.</t>
  </si>
  <si>
    <t>060 Výskumné a inovačné činnosti vo verejných výskumných strediskách a v kompetenčných centrách vrátane nadväzovania kontaktov</t>
  </si>
  <si>
    <t>062 Transfer technológií a spolupráca medzi univerzitami a podnikmi najmä v prospech MSP</t>
  </si>
  <si>
    <t>063 Podpora klastrov a podnikateľských sietí najmä v prospech MSP</t>
  </si>
  <si>
    <t>064 Výskumné a inovačné procesy v MSP (vrátane systémov poukazov, inovácií v oblasti postupov, projektov, služieb a sociálnej inovácie)</t>
  </si>
  <si>
    <t>034 Rekonštruované alebo skvalitnené iné typy ciest (diaľnice, národné, regionálne alebo miestne cesty)</t>
  </si>
  <si>
    <t>085 Ochrana a posilnenie biodiverzity, ochrana prírody a zelená infraštruktúra</t>
  </si>
  <si>
    <t>090 Cyklistické trasy a turistické chodníky</t>
  </si>
  <si>
    <t xml:space="preserve">092 Ochrana, rozvoj a podpora verejných aktív cestovného ruchu </t>
  </si>
  <si>
    <t>094 Ochrana, rozvoj a podpora verejných aktív v oblasti kultúry a kultúrneho dedičstva</t>
  </si>
  <si>
    <t>119 Investície do inštitucionálnych kapacít a do efektívnosti verejných správ a verejných služieb na národnej, regionálnej a miestnej úrovni v záujme reforiem, lepšej právnej úpravy a dobrej správy</t>
  </si>
  <si>
    <t>121 Príprava, vykonávanie, monitorovanie a kontrola</t>
  </si>
  <si>
    <t>122 Hodnotenie a štúdie</t>
  </si>
  <si>
    <t xml:space="preserve">123 Informovanie a komunikácia </t>
  </si>
  <si>
    <t>Forma financovania</t>
  </si>
  <si>
    <t>Typ územia</t>
  </si>
  <si>
    <t>01 Veľké mestské oblasti (husté osídlenie &gt; 50 000 obyvateľov</t>
  </si>
  <si>
    <t>02 Malé mestské oblasti (stredne husté osídlenie &gt; 5 000 obyvateľov)</t>
  </si>
  <si>
    <t xml:space="preserve">03 Vidiecke oblasti (riedke osídlenie) </t>
  </si>
  <si>
    <t>Výzva</t>
  </si>
  <si>
    <t>INTERREG V-A SK-CZ/2016/01</t>
  </si>
  <si>
    <t>INTERREG V-A SK-CZ/2016/02</t>
  </si>
  <si>
    <t>INTERREG V-A SK-CZ/2016/03</t>
  </si>
  <si>
    <t>INTERREG V-A SK-CZ/2016/04</t>
  </si>
  <si>
    <t>PO</t>
  </si>
  <si>
    <t>KC</t>
  </si>
  <si>
    <t>Oblasť intervencie podľa PO</t>
  </si>
  <si>
    <r>
      <t>Štatutárny orgán:</t>
    </r>
    <r>
      <rPr>
        <i/>
        <sz val="12"/>
        <color indexed="8"/>
        <rFont val="Arial Narrow"/>
        <family val="2"/>
        <charset val="238"/>
      </rPr>
      <t/>
    </r>
  </si>
  <si>
    <t>Identifikácia osoby/osôb zastupujúcich organizačnú zložku:</t>
  </si>
  <si>
    <r>
      <t>Kontaktné údaje a adresa na doručovanie písomností</t>
    </r>
    <r>
      <rPr>
        <b/>
        <i/>
        <sz val="12"/>
        <color indexed="8"/>
        <rFont val="Arial Narrow"/>
        <family val="2"/>
        <charset val="238"/>
      </rPr>
      <t/>
    </r>
  </si>
  <si>
    <t>Kontaktná osoba:</t>
  </si>
  <si>
    <t>Vyšší územný celok (NUTS III):</t>
  </si>
  <si>
    <t xml:space="preserve">Región (NUTS II): </t>
  </si>
  <si>
    <t>Parcelné čísla a súpisné čísla stavieb, na ktorých sa projekt realizuje (pozemok/budova):</t>
  </si>
  <si>
    <t>3.1.1 Miesto realizácie projektu v Slovenskej republike</t>
  </si>
  <si>
    <t>NUTS II - SR</t>
  </si>
  <si>
    <t>západné Slovensko</t>
  </si>
  <si>
    <t>stredné Slovensko</t>
  </si>
  <si>
    <t>východné Slovensko</t>
  </si>
  <si>
    <t>NUTS III - SR</t>
  </si>
  <si>
    <t>Trnavský samosprávny kraj</t>
  </si>
  <si>
    <t>Trenčiansky samosprávny kraj</t>
  </si>
  <si>
    <t>Žilinský samosprávny kraj</t>
  </si>
  <si>
    <t>NUTS II - ČR</t>
  </si>
  <si>
    <t>NUTS III - ČR</t>
  </si>
  <si>
    <t>Jihovýchod</t>
  </si>
  <si>
    <t>Střední Morava</t>
  </si>
  <si>
    <t>Moravskoslezsko</t>
  </si>
  <si>
    <t>Jihomoravský kraj</t>
  </si>
  <si>
    <t>Zlínský kraj</t>
  </si>
  <si>
    <t>Moravskoslezský kraj</t>
  </si>
  <si>
    <t>-</t>
  </si>
  <si>
    <t>3.1.2 Miesto realizácie projektu v Českej republike</t>
  </si>
  <si>
    <t xml:space="preserve">Štát (NUTS I): </t>
  </si>
  <si>
    <t xml:space="preserve">Typ aktivity: </t>
  </si>
  <si>
    <t>AKTIVITY</t>
  </si>
  <si>
    <t>Typ aktivity</t>
  </si>
  <si>
    <t xml:space="preserve">Analýza spoločných potrieb/výziev. </t>
  </si>
  <si>
    <t>Spoločné nástroje na podporu odborného vzdelávania v cezhraničnom regióne</t>
  </si>
  <si>
    <t>Príprava nových spoločných vzdelávacích programov/výstupov.</t>
  </si>
  <si>
    <t>Príprava inovovaných spoločných vzdelávacích programov/výstupov.</t>
  </si>
  <si>
    <t xml:space="preserve">Testovanie vytvorených spoločných vzdelávacích programov/výstupov v praxi a vyhodnotenie efektivity[1] (napr. prostredníctvom školení, skúšobných lekcií, spoločných prác).  </t>
  </si>
  <si>
    <t xml:space="preserve">Zavedenie (využitie) vytvorených spoločných vzdelávacích programov/výstupov do praxe a vyhodnotenie efektivity1 (zavedenie do procesu výučby). </t>
  </si>
  <si>
    <t>Vytvorené spoločné prvky systému vzdelávania aplikované v cezhraničnom regióne</t>
  </si>
  <si>
    <t>Zavedenie a využitie e-learningu.</t>
  </si>
  <si>
    <t xml:space="preserve">Vydanie/tlač pracovných listov/ pracovných zošitov, učebníc/učebných textov/metodických príručiek. </t>
  </si>
  <si>
    <t>Školenie/tréning doktorandov/pedagógov.</t>
  </si>
  <si>
    <t>Počet účastníkov cezhraničných programov spoločného vzdelávania a odbornej prípravy na podporu zamestnanosti mladých ľudí, možnosti vzdelávania a vyššieho odborného vzdelávania (spoločný pre EÚS č. 46)</t>
  </si>
  <si>
    <t>Výmenné stáže doktorandov/pedagógov.</t>
  </si>
  <si>
    <t>Výmenné stáže/pobyty žiakov/študentov.</t>
  </si>
  <si>
    <t>Realizácia seminárov.</t>
  </si>
  <si>
    <t>Spoločná konferencia.</t>
  </si>
  <si>
    <t xml:space="preserve">Prezentácia spoločných výstupov/propagácia (doplnková aktivita).  </t>
  </si>
  <si>
    <t>Vydanie/tlač publikačných výstupov.</t>
  </si>
  <si>
    <t>Obstaranie vybavenia potrebného k príprave/zavedeniu spoločných programov/výstupov.</t>
  </si>
  <si>
    <t>Stavebné práce/úpravy súvisiace so zavedením spoločných vzdelávacích programov/výstupov.</t>
  </si>
  <si>
    <t>Obstaranie nehnuteľností súvisiacich so zavedením spoločných vzdelávacích programov/výstupov.</t>
  </si>
  <si>
    <t>Spracovanie štúdie k systematizácii spolupráce medzi vzdelávacími inštitúciami a zamestnávateľmi</t>
  </si>
  <si>
    <t>Spracovanie spoločnej stratégie</t>
  </si>
  <si>
    <t>Spracovanie spoločnej analýzy/štúdie  v oblasti priblíženia ponuky vzdelávania a potrieb trhu práce za podmienky ich reálneho uplatnenia</t>
  </si>
  <si>
    <t>Spracovanie spoločnej koncepcie smerujúcej k zlepšeniu postavenia absolventov na cezhraničnom trhu práce</t>
  </si>
  <si>
    <t>Aktivita smerujúca k odstráneniu bariér pri uznávaní kvalifikácií medzi oboma členskými štátmi</t>
  </si>
  <si>
    <t>Spracovanie spoločnej databázy</t>
  </si>
  <si>
    <t>Poriadení vybavení nevyhnutného pre realizáciu praxe/výučby</t>
  </si>
  <si>
    <t>Vytvorenie spoločného informačného/manažérskeho systému</t>
  </si>
  <si>
    <t>Realizácia spoločnej vzdelávacej aktivity v spolupráci s inštitúciami trhu práce</t>
  </si>
  <si>
    <t>Spoločná príprava konceptu praktickej výučby v podnikoch či inštitúciách (napr. koncepty duálneho vzdelávania)</t>
  </si>
  <si>
    <t>Aktivity k zavádzaní opatrení / realizácia stratégie</t>
  </si>
  <si>
    <t>Realizácia zavedenia potrebných prvkov teórie/praxe do výučby zo strany zamestnávateľov (aj formou firemných škôl)</t>
  </si>
  <si>
    <t>Realizácia cezhraničných stáží a praxí  žiakov a študentov škôl u potenciálnych zamestnávateľov</t>
  </si>
  <si>
    <t>Spracovanie analýzy potrieb zamestnávateľov v cezhraničnom regióne</t>
  </si>
  <si>
    <t>Vydanie/tlač publikačných výstupov</t>
  </si>
  <si>
    <t>Prezentácia spoločných výstupov/propagácia (doplnková aktivita)</t>
  </si>
  <si>
    <t>Realizácia spoločného seminára/konferencie/okrúhleho stola</t>
  </si>
  <si>
    <t>Realizácia propagačného/informačného/osvetového opatrení smerovaného voči zamestnávateľom v spoločnom regióne</t>
  </si>
  <si>
    <t>Príprava a realizácia výmenného pobytu/stáže pedagógov</t>
  </si>
  <si>
    <t>Príprava a realizácia výmenného pobytu/stáže žiakov/študentov</t>
  </si>
  <si>
    <t>Nákup vybavenia potrebného pre realizáciu aktivít projektu</t>
  </si>
  <si>
    <t>Spracovaní výstupov z výmenného pobytu/stáže</t>
  </si>
  <si>
    <t>Stavebné úpravy súvisiace s umiestnením vybavenia pre realizáciu projektu</t>
  </si>
  <si>
    <t>Prezentačné a propagačné aktivity vo vzťahu k realizovanému projektu (iba doplnkovo)</t>
  </si>
  <si>
    <t>Vytvorenie pracovnej/expertnej skupiny</t>
  </si>
  <si>
    <t>Stretnutie pracovnej/ expertnej skupiny</t>
  </si>
  <si>
    <t>Vytvorenie partnerskej siete vzdelávacích inštitúcií a regionálnych zamestnávateľov za účelom rozvoja ľudských zdrojov v prihraničnom regióne</t>
  </si>
  <si>
    <t>Zavádzanie nových riešení a prístupov v oblasti rozvoja ľudských zdrojov</t>
  </si>
  <si>
    <t>Spracovanie spoločných plánov/koncepcií/ stratégií rozvoja ľudských zdrojov vrátane celoživotného vzdelávania</t>
  </si>
  <si>
    <t>Vytvorenie spoločnej databázy v oblasti rozvoja ľudských zdrojov</t>
  </si>
  <si>
    <t>Vytvorenie spoločnej informačnej platformy v oblasti  rozvoja ľudských zdrojov</t>
  </si>
  <si>
    <t>Vytvorenie spoločnej informačnej platformy v oblasti  celoživotného vzdelávania</t>
  </si>
  <si>
    <t>Tvorba kanálu/mechanizmu výmeny a zdieľania informácií a dát</t>
  </si>
  <si>
    <t>Definovanie spoločných tém, potrieb a problémov</t>
  </si>
  <si>
    <t>Dotazníkové šetrenie</t>
  </si>
  <si>
    <t>Zber dát</t>
  </si>
  <si>
    <t>Spracovanie externých posudkov/ hodnotení</t>
  </si>
  <si>
    <t>Realizácia okrúhlych stolov k prepojení  regionálnych aktérov v oblasti celoživotného vzdelávania</t>
  </si>
  <si>
    <t>Realizácia okrúhlych stolov k prepojení  regionálnych aktérov v oblasti rozvoja ľudských zdrojov</t>
  </si>
  <si>
    <t>Realizácia stretnutí  HR špecialistov pôsobiacich v príhraničnom území smerujúca k výmene skúseností/ know-how  a definícii potrieb trhu práce</t>
  </si>
  <si>
    <t>Realizácia spoločného seminára/ konferencie k problematike rozvoja ľudských zdrojov</t>
  </si>
  <si>
    <t xml:space="preserve">Realizácia spoločných propagačných materiálov k podpore rozvoja celoživotného vzdelávania </t>
  </si>
  <si>
    <t>Verejná prezentácia/ diskusia</t>
  </si>
  <si>
    <t xml:space="preserve">Prezentačné a propagačné aktivity vo vzťahu k realizovanému projektu </t>
  </si>
  <si>
    <t>Podporené partnerstvá v oblasti vzdelávania (vrátane celoživotného vzdelávania)</t>
  </si>
  <si>
    <t>Usporiadane spoločného veľtrhu prezentujúceho vzdelávacie aktivity a uplatniteľnosť na trhu práce (vrátane poriadení stánkov, ich vybavení, propagačných materiálov, poplatkov)</t>
  </si>
  <si>
    <t>Vytvorenie spoločnej internetovej prezentácie</t>
  </si>
  <si>
    <t>Realizácia spoločnej burzy príležitostí</t>
  </si>
  <si>
    <t>Vytvorenie spoločnej databázy</t>
  </si>
  <si>
    <t>Poriadenie vybavení v súvislosti s realizáciou prezentačných aktivít</t>
  </si>
  <si>
    <t>Realizácia spoločných konferencií/seminárov</t>
  </si>
  <si>
    <t>Realizácia spoločného prezentačného podujatí  k zvýšeniu povedomia žiakov a rodičov o ponuke vzdelávania najme v technických odboroch</t>
  </si>
  <si>
    <t>Účasť na veľtrhoch trhu práce (vrátane poriadení stánkov, ich vybavení, propagačných materiálov, poplatkov)</t>
  </si>
  <si>
    <t>Realizácia dní otvorených dverí</t>
  </si>
  <si>
    <t>Vytvorenie propagačných materiálov</t>
  </si>
  <si>
    <t>Realizácia konzultácií a poradenstva</t>
  </si>
  <si>
    <t>Vytvorenie siete vzdelávacích inštitúcií a zamestnávateľov k prenosu skúseností, požiadaviek trhu práce na vzdelávací systém, zaistenie odborných stáží priamo u zamestnávateľov, zdielaní potrebnej infraštruktúry, zdielaní dát a informácií</t>
  </si>
  <si>
    <t>Spracovanie spoločných metodík</t>
  </si>
  <si>
    <t>Využitie spoločne pripravených foriem výučby (workshopy pre žiakov a študentov, skúšobné lekcie, spoločné práce žiakov/študentov)</t>
  </si>
  <si>
    <t>Vytvorenie prvkov spoločnej výučby orientovaného na reálne potreby trhu práce najme v technických oboroch</t>
  </si>
  <si>
    <t>Výmenné stáže žiakov/študentov za účelom získanie praxe pri využití nových technológií, zariadení a vzdelávacích postupov</t>
  </si>
  <si>
    <t>Školenie pedagógov za účelom získanie praxe pri využití nových technológií, zariadení a vzdelávacích postupov</t>
  </si>
  <si>
    <t>Výmenné stáže pedagógov za účelom získanie praxe pri využití nových technológií, zariadení a vzdelávacích postupov</t>
  </si>
  <si>
    <t xml:space="preserve">Stretnutia zainteresovaných osôb k vzájomnej výmene skúseností  a získaných poznatkov z realizácie projektu </t>
  </si>
  <si>
    <t>Príprava spoločných vzdelávacích výstupov/ programov</t>
  </si>
  <si>
    <t>Stavebné práce/ úpravy v súvislosti so skvalitnením vzdelávacej infraštruktúry</t>
  </si>
  <si>
    <t>Spracovanie projektovej/realizačnej dokumentácie</t>
  </si>
  <si>
    <t>Poriadenie vybavenia pre spoločnú odbornú prípravu</t>
  </si>
  <si>
    <t>Zaistenie prevádzky poriadeného vybavení  pre účely realizácie vzdelávacích aktivít projektu (materiál, energie, atď.)</t>
  </si>
  <si>
    <t>Prezentačné a propagačné aktivity vo vzťahu k realizovanému projektu</t>
  </si>
  <si>
    <t>Vytvorenie siete vzdelávacích inštitúcií a zamestnávateľov k prenosu skúseností, požiadaviek trhu práce na vzdelávací systém, zaistenie odborných stáží priamo u zamestnávateľov, zdieľanie potrebnej infraštruktúry, zdieľanie dát a informácií</t>
  </si>
  <si>
    <t>Zaistenie odborných stáží priamo u zamestnávateľov</t>
  </si>
  <si>
    <t>Aktivity na zavedenie e-learningovej formy celoživotného vzdelávania</t>
  </si>
  <si>
    <t>Aktivity na zavedenie nových programov celoživotného vzdelávania vo vzťahu k reálnym potrebám trhu práce</t>
  </si>
  <si>
    <t>Využitie spoločne pripravených foriem výučby (semináre pre a študentov, skúšobné lekcie, spoločné práce)</t>
  </si>
  <si>
    <t xml:space="preserve">Propagácia možností/ programov spoločného celoživotného vzdelávania (multimediálne, profesijné, osobný rozvoj, univerzity tretieho veku, atď.) </t>
  </si>
  <si>
    <t>Aktivity na zvyšovanie atraktívnosti a efektívnosti CŽV pre firmy</t>
  </si>
  <si>
    <t>Aktivity na zvyšovanie atraktívnosti a efektívnosti CŽV pre jednotlivcov</t>
  </si>
  <si>
    <t>Výmenné stáže pedagógov za účelom výmeny skúseností  pri vzdelávacích postupov v celoživotnom vzdelávaní</t>
  </si>
  <si>
    <t>Definícia spoločných potrieb trhu práce vo vzťahu k celoživotnému vzdelávaniu (napr. okrúhle stoly medzi zamestnávateľmi a poskytovateľmi celoživotného učenia a ďalšími aktérmi trhu práce)</t>
  </si>
  <si>
    <t>Spracovanie koncepcie/plánu spoločných aktivít pre rozvoj CŽV</t>
  </si>
  <si>
    <t>Poriadenie vybavenia k zavedeniu programov celoživotného vzdelávania/ inovatívnych prístupov</t>
  </si>
  <si>
    <t>Vytvorenie pracovného/expertného tímu</t>
  </si>
  <si>
    <t>Stretnutie pracovného/expertného tímu</t>
  </si>
  <si>
    <t>Príprava a zavedenie opatrení k včasnému overovaní produktov, schopností vyspelej výroby a prvovýroby najme v oblasti kľúčových technológií a technológií pre všeobecné použite</t>
  </si>
  <si>
    <t>Príprava a zavedenie podnikových investícií do výskumu a inovácií</t>
  </si>
  <si>
    <t>Aktivity na vytváranie väzieb a súčinnosti medzi podnikmi a strediskami výskumu a vývoja a vysokými školami</t>
  </si>
  <si>
    <t>Realizácia aplikovaného výskumu/ vývoja na základe definície požiadaviek s dorazom na zapojenie stredísk  výskumu/vývoja a vysokých škôl  (vlastný výskum, kolektívny a predkonkurenčný vývoj)</t>
  </si>
  <si>
    <t>Realizácia znalostného transferu</t>
  </si>
  <si>
    <t>Príprava spoločných projektov</t>
  </si>
  <si>
    <t>Vytvorení spoločných databází</t>
  </si>
  <si>
    <t>Definícia požiadaviek podnikateľského sektoru na aplikovaný výskum/vývoj</t>
  </si>
  <si>
    <t>Nákup expertných služieb v oblasti aplikovaného výskumu/vývoja (meranie, skúšky, výpočty, konzultácie, transfer duševného vlastníctva) s cieľom zahájenia/zintenzívnenia inovačných aktivít MSP</t>
  </si>
  <si>
    <t>Nákup licencií, patentov</t>
  </si>
  <si>
    <t>Príprava realizačnej dokumentácie ( stavebná dokumentácia)</t>
  </si>
  <si>
    <t>Stavebné úpravy v súvislosti s obstaraním vybavenia</t>
  </si>
  <si>
    <t>Obstaranie vybavenia v súvislosti s realizáciou prenosu výsledkov aplikovaného výskumu/vývoja</t>
  </si>
  <si>
    <t>Podporené partnerstvá zamerané na posilnenie regionálnych inovačných systémov</t>
  </si>
  <si>
    <t>Počet podnikov spolupracujúcich s výskumnými inštitúciami (spoločný pre EÚS č. 26)</t>
  </si>
  <si>
    <t>Opatrenia na zvýšenie spolupráce medzi inštitúciami výskumu a vývoja a produktívnym sektorom</t>
  </si>
  <si>
    <t>Stretnutie pracovného/expertného  tímu</t>
  </si>
  <si>
    <t>Aktivity pre vytvorenie cezhraničnej siete/klastru podporujúci rozvoj perspektívnych odvetví a oblastí</t>
  </si>
  <si>
    <t>Budovanie cezhraničných výskumných centier</t>
  </si>
  <si>
    <t>Realizácia strategicky významné aktivity v oblasti vývoja /inovácie nových produktov/služieb pre MSP</t>
  </si>
  <si>
    <t>Realizácia strategicky významné aktivity v oblasti zlepšenia podnikových procesov, vrátane produktových certifikácií pre MSP</t>
  </si>
  <si>
    <t>Realizácia strategicky významné aktivity v oblasti vývoja /inovácie výrobných procesov  pre MSP</t>
  </si>
  <si>
    <t>Aktivity na vytváranie väzieb a súčinnosti medzi podnikmi a strediskami výskumu a vývoja s vysokými školami</t>
  </si>
  <si>
    <t>Realizácia nástroja identifikácie spoločných potrieb produktívneho sektora a včasnú orientáciu výskumných a vývojových aktivít na perspektívne odvetvia a oblasti</t>
  </si>
  <si>
    <t>Vytvorenie spoločných metodík a hodnotenia</t>
  </si>
  <si>
    <t>Definícia spoločných potrieb produktívneho sektora  vo vzťahu k včasnej orientácii výskumných a vývojových aktivít na perspektívne oblasti a odvetvia</t>
  </si>
  <si>
    <t>Príprava nástroja identifikácie spoločných potrieb produktívneho sektora a včasnú orientáciu výskumných a vývojových aktivít na perspektívne odvetvia a oblasti</t>
  </si>
  <si>
    <t>Poriadenie vybavenia – nákup technológií nevyhnutných pre zavedenie a prevádzku realizovaných nástrojov identifikácie spoločných potrieb produktívneho sektora a včasnú orientáciu výskumných a vývojových aktivít na perspektívne odvetvia a oblasti.</t>
  </si>
  <si>
    <t>Spracovanie stratégie rozvoja v oblasti inteligentného rozvoja a využívania inovácií v cezhraničnom regióne</t>
  </si>
  <si>
    <t>Vytvorenie pracovného/expertného tímu s dorazom na súčinnosť  medzi podnikmi a strediskami výskumu a vývoja s vysokými školami</t>
  </si>
  <si>
    <t>Vytvorenie spoločných databáz</t>
  </si>
  <si>
    <t>Definícia potrieb cezhraničného územia v oblasti inteligentného rozvoja a využívania inovácií</t>
  </si>
  <si>
    <t>Spracovanie analytickej časti</t>
  </si>
  <si>
    <t>Spracovanie expertných posudkov/hodnotení</t>
  </si>
  <si>
    <t>Nákup služieb špecializovaného poradenstva v oblasti strategické riadenie a managment</t>
  </si>
  <si>
    <t>Aktivity subjektov inovačnej infraštruktúry (podnikateľských inovačných centier, vedecko-technických parkov) v oblasti zvyšovania absorpčnej kapacity cezhraničného územia</t>
  </si>
  <si>
    <t>Aktivity pre vytvorenie cezhraničnej siete/klastru a otvorených inovácií inteligentnou špecializáciou</t>
  </si>
  <si>
    <t>Internacionalizácia klastrov podporujúcich rozvoj perspektívnych odvetví a oblastí</t>
  </si>
  <si>
    <t>Vytvorenie/ zdieľanie spoločných metodík a hodnotenia</t>
  </si>
  <si>
    <t>Vytvorenie/ zdieľanie spoločných databáz</t>
  </si>
  <si>
    <t>Realizácia spoločného technického a aplikovaného výskumu/vývoja/ pilotných projektov s dorazom na využitie stávajúcej infraštruktúry výskumu, vývoja a inovácií</t>
  </si>
  <si>
    <t>Realizácia opatrení optimalizácie spoločného využitia existujúcej infraštruktúry výskumu, vývoja a inovácií</t>
  </si>
  <si>
    <t>Spracovanie štúdií/koncepcií optimalizácie spoločného využitia existujúcej infraštruktúry výskumu, vývoja a inovácií</t>
  </si>
  <si>
    <t xml:space="preserve">Stavebné úpravy v súvislosti s obstaraním vybavenia </t>
  </si>
  <si>
    <t>Poriadenie vybavení v súvislosti s realizáciou prenosu výsledkov aplikovaného výskumu/vývoja</t>
  </si>
  <si>
    <t>Aktivity na vytváranie väzieb a súčinnosti medzi podnikmi a prevádzkovateľmi inovačnej infraštruktúry (podnikateľské inkubátory, vedecko-technické parky a inovačné centrá)</t>
  </si>
  <si>
    <t>Aplikácia nástrojov podpory v oblasti využívania výsledkov výskumu a vývoja (inovačných voucherov/ iných)</t>
  </si>
  <si>
    <t>Vytvorenie/ zdieľanie spoločných databází</t>
  </si>
  <si>
    <t>Nákup poradenských služieb pre MSP poskytované prevádzkovateľmi inovačnej infraštruktúry (podnikateľské inkubátory, vedeckotechnické parky a inovačné centrá)</t>
  </si>
  <si>
    <t>Príprava nástrojov podpory v oblasti využívania výsledkov výskumu a vývoja (inovačných voucherov/ iných)</t>
  </si>
  <si>
    <t>Poriadenie vybavenia – nákup technológií nevyhnutných pre zavedenie a prevádzku realizovaných nástrojov podpory v oblasti využívania výsledkov výskumu a vývoja</t>
  </si>
  <si>
    <t>Rekonštrukcia/ revitalizácia/vybudovanie turisticky atraktívnych objektov kultúrneho/ prírodného dedičstva (stavebné práce)</t>
  </si>
  <si>
    <t>Obstaranie vybavenia rekonštruovaných/revitalizovaných/vybudovaných objektov kultúrneho/ prírodného dedičstva</t>
  </si>
  <si>
    <t>Vybudovanie turisticky atraktívnych objektov pre zatraktívnenie prírodného dedičstva (stavebné práce)</t>
  </si>
  <si>
    <t xml:space="preserve">Obstaranie vybavenia turisticky atraktívnych objektov pre zatraktívnenie prírodného dedičstva </t>
  </si>
  <si>
    <t>Realizácia vyhliadkových miest a infraštruktúry (rozhľadne, vyhliadkové mosty, atď.) podporujúce ďalšie využitie prírodného a kultúrneho dedičstvá</t>
  </si>
  <si>
    <t>Vytváranie a revitalizácia múzejných lebo výstavných expozícií  cezhraničného charakteru</t>
  </si>
  <si>
    <t xml:space="preserve">Stretnutie pracovného tímu </t>
  </si>
  <si>
    <t>Poriadenie nehnuteľností/pozemkov</t>
  </si>
  <si>
    <t>Spracovaní realizačnej/projektovej dokumentácie</t>
  </si>
  <si>
    <t>Propagačné materiály vo vzťahu k realizovanému objektu (iba doplnkovo)</t>
  </si>
  <si>
    <t>Prezentačné a propagačné aktivity vo vzťahu k realizovanému objektu (iba doplnkovo)</t>
  </si>
  <si>
    <t>Značenie vo vzťahu k realizovanému objektu</t>
  </si>
  <si>
    <t>Zhodnotené objekty kultúrneho a prírodného dedičstva</t>
  </si>
  <si>
    <t>Budovanie infraštruktúrnych prvkov bezbariérového prístupu  pre osoby so zníženou schopnosťou pohybu vrátanie zvukových, grafických a podobných navádzacích systémov</t>
  </si>
  <si>
    <t>Výstavba/rekonštrukcia vyhradených parkovacích staní pre hendikepované a ďalšie skupiny so špeciálnymi potrebami (rodiny s deťmi, seniori) pri prírodnej/kultúrnej pamiatke</t>
  </si>
  <si>
    <t>Výstavba/zvýšenie kapacity parkovísk pri významných turistických destináciách (potreba preukázania stávajúcej nedostatočnej kapacity)</t>
  </si>
  <si>
    <t xml:space="preserve">Výstavba/ revitalizácia oddychových zón  popri prírodných a kultúrnych pamiatkach </t>
  </si>
  <si>
    <t>Realizácia sprievodnej infraštruktúry a vybavenia/mobiliárov v riešenej lokalite (stojany pre bicykle, informačné tabule, odpočívadlá, prístrešky, atď.)</t>
  </si>
  <si>
    <t>Stretnutie pracovného tímu</t>
  </si>
  <si>
    <t>Obstaranie nehnuteľností/pozemkov</t>
  </si>
  <si>
    <t>Spracovanie realizačnej/projektovej dokumentácie</t>
  </si>
  <si>
    <t>Rozširovanie turistických informačných centier/ infobodov/ infostánkov/mestských informačných turistických systémov  za účelom preukázaného zvýšenia informovanosti o turistických atraktivitách cezhraničného regiónu</t>
  </si>
  <si>
    <t>Budovanie značenia prístupu k prírodným/kultúrnym pamiatkam</t>
  </si>
  <si>
    <t>Budovanie telematických a navigačných systémov k prírodným/kultúrnym pamiatkam</t>
  </si>
  <si>
    <t>Výstavba/rekonštrukcia cyklistických chodníkov a cyklotrás zlepšujúcich prístup a prepojenie kultúrne/prírodne významných lokalít v cezhraničnom regióne  vrátane doplnkovej infraštruktúry</t>
  </si>
  <si>
    <t>Výstavba/rekonštrukcia turistických chodníkov, tematických náučných chodníkov, alebo špecifických chodníkov a trás pre športovú turistiku (in-line, lyžiarske, vodácke, atď.) zlepšujúcich prístup a prepojenie kultúrne/prírodne významných lokalít v cezhraničnom regióne  vrátane doplnkovej infraštruktúry</t>
  </si>
  <si>
    <t>Spracovanie spoločných štúdií prístupu a prepojenia kultúrne/prírodne významných lokalít v cezhraničnom regióne</t>
  </si>
  <si>
    <t>Stretnutie odborného /expertného tímu</t>
  </si>
  <si>
    <t>Spracovanie odborných/expertných posudkov</t>
  </si>
  <si>
    <t>Verejná diskusia/ prezentácia</t>
  </si>
  <si>
    <t>Značenie cyklotrás, náučných a turistických chodníkov (iba doplnkovo)</t>
  </si>
  <si>
    <t>Celková dĺžka novovybudovaných alebo zmodernizovaných cyklistických ciest a turistických chodníkov</t>
  </si>
  <si>
    <t>Rekonštrukcia cestných úsekov II. a  III. triedy na zvýšenie dostupnosti lokalít s prírodnými/kultúrnymi pamiatkami (rekonštrukcia telesa vozovky, zlepšenie kvality povrchu vozovky)</t>
  </si>
  <si>
    <t xml:space="preserve">Realizácia opatrení smerujúcich k zmene technických parametrov vozovky </t>
  </si>
  <si>
    <t>(zvýšenie únosnosti, prejazdnosti, odstránení nebezpečných  a úzkych hrdiel)</t>
  </si>
  <si>
    <t>Výstavba/rekonštrukcia/obnova  súčastí cestných komunikácií – cestných prvkov (mosty, podjazdy, nadjazdy) pre zvýšenie návštevnosti kultúrnych/prírodných pamiatok najmä formou verejnej dopravy</t>
  </si>
  <si>
    <t>Budovanie telematických a navigačných systémov k prírodným/kultúrnym pamiatkam (iba doplnkovo)</t>
  </si>
  <si>
    <t>Celková dĺžka zrekonštruovaných alebo zmodernizovaných ciest (spoločný EÚS č. 14)</t>
  </si>
  <si>
    <t>Realizácia spoločných regionálnych/ tematických kampaní propagujúcich prírodné a kultúrne atraktivity spoločného územia</t>
  </si>
  <si>
    <t>Realizácia spoločných mediálnych produktov propagujúcich spoločné území a jeho atraktivity</t>
  </si>
  <si>
    <t>Organizácia aktivít propagujúcich spoločné územie ako turistickú destináciu a podporujúcich rozvoj cestovného ruchu v ňom</t>
  </si>
  <si>
    <t>Príprava a realizácia spoločných produktov destinačného managementu</t>
  </si>
  <si>
    <t>Poriadenie a distribúcia propagačných materiálov a nástrojov publicity pre širokú verejnosť lebo zameraných na špecifické cieľové skupiny</t>
  </si>
  <si>
    <t>Spracovanie spoločného realizačného zámeru tematického produktu</t>
  </si>
  <si>
    <t>Spracovanie spoločnej komunikačnej stratégie/ marketingovej koncepcie  zapojených objektov</t>
  </si>
  <si>
    <t>Spracovanie tematickej koncepcie zameranej na špecifické segmenty cestovného ruchu/vymedzenou skupinu atraktivít/špecifickú cieľovú skupinu</t>
  </si>
  <si>
    <t>Spracovanie územnej koncepcie riešiacej celkové využitie prírodných a kultúrnych zdrojov vo vymedzenom cezhraničnom území</t>
  </si>
  <si>
    <t>Spoločná účasť na veľtrhoch a obdobných prezentačných aktivitách cestovného ruchu vrátane poriadení nevyhnutných propagačných predmetov dlhodobé povahy (bannery, propagačné stany)</t>
  </si>
  <si>
    <t>Poriadenie vybavení  za účelom realizácie propagačných a prezentačných aktivít realizovaných produktov cestovného ruchu</t>
  </si>
  <si>
    <t>Vytvorené ucelené produkty zhodnocujúce kultúrne a prírodné dedičstvo</t>
  </si>
  <si>
    <t>Aplikácie komunikačnej stratégie/ marketingovej koncepcie zavedenia služieb podporujúcich využívanie potenciálu kultúrneho a prírodného dedičstva</t>
  </si>
  <si>
    <t>Využitie mobilných technológií pre prezentáciu a propagáciu turistických atraktivít regiónu (audio sprievodca, GPS technológie, QR kódy)</t>
  </si>
  <si>
    <t>Realizácie publicity a propagácie pomocou webových stránok, sociálnych sietí a ďalších inovatívnych spôsobov propagácie a publicity</t>
  </si>
  <si>
    <t>Príprava špecifických nástrojov podpory cestovného ruchu – turistické karty, rodinné pasy, atď.</t>
  </si>
  <si>
    <t>Organizácia aktivít propagujúcich spoločné územie ako turistickú destináciu a podporujúcich rozvoj turizmu v ňom</t>
  </si>
  <si>
    <t>Spracovanie spoločnej komunikačnej stratégie/ marketingovej koncepcie  zavedenia služieb podporujúcich využívanie potenciálu kultúrneho a prírodného dedičstva</t>
  </si>
  <si>
    <t xml:space="preserve">Poriadenie vybavenia – nákup technológií nevyhnutných pre zavedenie a prevádzku realizovaných nástrojov podpory cestovného ruchu </t>
  </si>
  <si>
    <t>Poriadenie vybavenia pre realizáciu opatrení propagácie služieb</t>
  </si>
  <si>
    <t>Aktivity na prezentáciu prírodného a kultúrneho dedičstva realizované vo forme doplnkových aktivít.</t>
  </si>
  <si>
    <t>Spracovanie štúdií/koncepcií pre efektívnejší výkon starostlivosti o cezhraničné prírodne hodnotné územia</t>
  </si>
  <si>
    <t>Spracovanie plánov alebo zásad starostlivosti o cezhraničné prírodne hodnotné územia</t>
  </si>
  <si>
    <t>Spracovanie súborov doporučených opatrení/záchranných programov</t>
  </si>
  <si>
    <t>Vytvorenie pracovného/expertného tímu v oblasti starostlivosti o cezhraničné prírodne územia</t>
  </si>
  <si>
    <t>Definícia požiadaviek na efektívnejší výkon starostlivosti o cezhraničné prírodne hodnotné územia</t>
  </si>
  <si>
    <t>Realizácia okrúhleho stolu</t>
  </si>
  <si>
    <t>Terénny prieskum</t>
  </si>
  <si>
    <t>Vyznačenie lokalít v terénu</t>
  </si>
  <si>
    <t>Realizácia spoločnej konferencie</t>
  </si>
  <si>
    <t>Verejná diskusia</t>
  </si>
  <si>
    <t>Vydanie publikačných výstupov</t>
  </si>
  <si>
    <t>Systémové nástroje na zvýšenie efektívnosti ochrany prírody a biodiverzity</t>
  </si>
  <si>
    <t>Návrh a realizácia opatrení spojených s implementáciou sústavy Natura 2000</t>
  </si>
  <si>
    <t>Realizácia špeciálnej starostlivosti o vzácne biotopy s cieľom zlepšenia ich kvality a druhového zloženia (vrátane obmedzovania expanzívnych a invazívny druhov) v cezhraničnom území</t>
  </si>
  <si>
    <t>Eradikácia / regulácia invazívnych druhov (kosenie, výrez, odchyt či odlov, aplikácia biocídov apod., bezpečná likvidácia biomasy aj.)</t>
  </si>
  <si>
    <t>Realizácia starostlivosti o lesné spoločenstvá cielená na zachovanie lebo zlepšenie ich štruktúry, druhového zložení</t>
  </si>
  <si>
    <t>Realizácia starostlivosti cielená na podporu vzácnych druhov a ich biotopov, obnovu a tvorbu cenných stanovíšť</t>
  </si>
  <si>
    <t>Realizácia opatrení na podporu druhov v urbanizovanom aj. antropogénne ovplyvnenom prostredí</t>
  </si>
  <si>
    <t>Vytvorenie pracovného/expertného tímu v oblasti zlepšenia stavu druhov a biotopov</t>
  </si>
  <si>
    <t>Zber informácií a dát</t>
  </si>
  <si>
    <t>Hodnotenie rizík</t>
  </si>
  <si>
    <t>Hodnotenie efektivity opatrenia</t>
  </si>
  <si>
    <t>Mapovaní a monitoring  a príprava metodík a koncepčných dokumentov pre obmedzovanie inváznych druhov</t>
  </si>
  <si>
    <t>Realizácia opatrení k uchovaní a zvyšovaní početnosti druhov, realizovaná predovšetkým prostredníctvom záchrany druhov a ekosystémov a vytváraní vhodných podmienok pro ich ďalší existenciu</t>
  </si>
  <si>
    <t>Realizácia opatrení k minimalizácii a predchádzanie škodám spôsobeným silne a kriticky ohrozenými obzvlášť chránenými druhy živočíchov na komunikáciách, vodohospodárskych objektoch, pôdohospodárskych a lesných kultúrach, chovoch rýb a včiel</t>
  </si>
  <si>
    <t>Realizácia špeciálnej starostlivosti zameraná na podporu biodiverzity v chránených územiach, podporu cieľových stanovíšť a druhov</t>
  </si>
  <si>
    <t>Investície do zvyšovaní adaptívnych schopností ekosystémov a druhov na rastúcej fragmentácii krajiny, ďalší antropogénne vplyvy a na záťažové faktory životného prostredia</t>
  </si>
  <si>
    <t>Budovanie/ obnova prvkov pre interpretáciu chránených území (informační panely, náučné chodníky, návštevnícka strediska apod.),</t>
  </si>
  <si>
    <t>Realizácia opatrení na predchádzanie zavlečeniu, regulácii a likvidácii populácií inváznych druhov rastlín a živočíchov</t>
  </si>
  <si>
    <t>Realizácia opatrení navrhnutých v rámci schválených komplexných pozemkových úprav zameraných na výsadby zelene v krajine a ochranu pôdy.</t>
  </si>
  <si>
    <t>Tvorba informačných a technických nástrojov k ochrane druhov a stanovíšť</t>
  </si>
  <si>
    <t xml:space="preserve">Stretnutie projektového tímu </t>
  </si>
  <si>
    <t>Vzdelávacie semináre pre verejnosť</t>
  </si>
  <si>
    <t>Realizácia aktivít verejnej osvety</t>
  </si>
  <si>
    <t>Spracovanie plánov/projektov budovanie ekostabilizačných prvkov v cezhraničnom území</t>
  </si>
  <si>
    <t>Budovanie ekostabilizačných prvkov v krajine</t>
  </si>
  <si>
    <t>Investície do obnovy častí prírodných stanovíšť za účelom rozšírení veľkosti chránenej oblasti, zväčšenie oblasti k hľadaní potravy, rozmnožovaní a odpočinku týchto druhov a za účelom uľahčenia ich migrovaní/rozšírení</t>
  </si>
  <si>
    <t>Investície do krajinných prvkov prispievajúcich k prispôsobení sa zmenám klímy lebo ich zmiernení v cezhraničnom regióne</t>
  </si>
  <si>
    <t>Investície do umelých prvkov zelenej infraštruktúry (ekodukty, ekomosty) v cezhraničnom  regióne</t>
  </si>
  <si>
    <t>Investície do multifunkčných oblastí s cieľom využívania pôdy</t>
  </si>
  <si>
    <t>Vytvorenie pracovného/expertného tímu v oblasti budovania ekostabilizačných prvkov v krajine a zelenej infraštruktúry</t>
  </si>
  <si>
    <t>Nákup pozemkov</t>
  </si>
  <si>
    <t>Projektová/stavebná dokumentácia</t>
  </si>
  <si>
    <t>Zavedené ekostabilizačné prvky v krajine</t>
  </si>
  <si>
    <t>Celkový povrch rekultivovanej pôdy (spoločný pre EÚS č. 22)</t>
  </si>
  <si>
    <t>Vytvorenie spoločného riadiaceho/ manažérskeho systému</t>
  </si>
  <si>
    <t>Spracovanie cezhraničných plánov riadenia/manažmentu prírodne hodnotných území ich vybraných častí a okolitého územia (vrátane chránených území)</t>
  </si>
  <si>
    <t>Spracovanie plánov lebo zásad starostlivosti o cezhraničné prírodne hodnotné územia</t>
  </si>
  <si>
    <t>Spracovanie súborov doporučených opatrení/záchranných programov v starostlivosti o cezhraničné prírodne hodnotné územia</t>
  </si>
  <si>
    <t>Realizácia spoločných cezhraničných plánov riadenia/manažmentu prírodne hodnotných území ich vybraných častí a okolitého územia (vrátane chránených území)</t>
  </si>
  <si>
    <t>Vytvorenie pracovného/expertného tímu v oblasti riadenia/managementu prírodne hodnotných území v cezhraničnom regióne</t>
  </si>
  <si>
    <t>Poriadenie vybavení/ technológií nevyhnutného k realizácii spoločných cezhraničných plánov riadenia/manažmentu prírodne hodnotných území</t>
  </si>
  <si>
    <t>Realizácia investícií nevyhnutných pri realizácii spoločných cezhraničných plánov riadenia/manažmentu prírodne hodnotných území</t>
  </si>
  <si>
    <t>Spracovanie spoločných štúdií /koncepcií/stratégií v oblasti starostlivosti a ochrany životného prostredia</t>
  </si>
  <si>
    <t>Vytvorenie pracovného/expertného tímu v oblasti starostlivosti o cezhraničné prírodne významne územia</t>
  </si>
  <si>
    <t>Aktivity na vytváranie väzieb a súčinnosti medzi výskumnými inštitúciami, organizáciami ochrany prírody a realizátormi ochrany prírody</t>
  </si>
  <si>
    <t>Nákup poradenských a expertných služieb v oblasti výskumu podporujúce zlepšenie cezhraničnej starostlivosti a ochrany o prírodne významné územia</t>
  </si>
  <si>
    <t>Realizácia spoločných výskumných aktivít v cezhraničnom priestore v oblasti starostlivosti a ochrany životného prostredia</t>
  </si>
  <si>
    <t>Poriadenie vybavenia nevyhnutného pre realizáciu spoločných výskumných aktivít</t>
  </si>
  <si>
    <t>Stavebné úpravy realizované v súvislosti s umiestnením a prevádzkou vybavenia/technológií pre realizáciu spoločných výskumných aktivít</t>
  </si>
  <si>
    <t>Projektová/realizačná dokumentácia</t>
  </si>
  <si>
    <t>Vytvorenie/zdieľanie spoločných metodík a hodnotenia</t>
  </si>
  <si>
    <t>Vytvorenie/zdieľanie spoločných databáz</t>
  </si>
  <si>
    <t>Vytvorenie spoločných riadiacich/manažérskych systémov</t>
  </si>
  <si>
    <t>Stretnutie projektového tímu</t>
  </si>
  <si>
    <t>Stretnutie pracovného /expertného tímu</t>
  </si>
  <si>
    <t>Realizácia okrúhlych stolov</t>
  </si>
  <si>
    <t>Realizácia vzdelávacích seminárov</t>
  </si>
  <si>
    <t>Realizácia spoločných konferencií</t>
  </si>
  <si>
    <t>Verejná prezentácia/debata</t>
  </si>
  <si>
    <t>Vyznačenie lokalít</t>
  </si>
  <si>
    <t>Poriadené vybavení/technológií/zariadení nevyhnutného pre realizáciu monitoringu a vyhodnocovania stavu ŽP</t>
  </si>
  <si>
    <t>Príprava projektovej/realizačnej dokumentácie</t>
  </si>
  <si>
    <t>Spracovanie spoločných plánov/ štúdií k téme aktivity</t>
  </si>
  <si>
    <t>Monitoring procesov eróznej ohrozenosti</t>
  </si>
  <si>
    <t>Vytvorenie spoločných informačných systémov</t>
  </si>
  <si>
    <t>Vytvorenie spoločných riadiacich a manažérskych systémov</t>
  </si>
  <si>
    <t>Vytvorenie komplexného protierózneho opatrenia</t>
  </si>
  <si>
    <t>Realizácia organizačných protieróznych opatrení  (vhodné umiestnenie rastlín, pásové pestovanie plodín, vhodný tvar a veľkosť pozemkov, vegetačné pásy, záchytné trávne pásy)</t>
  </si>
  <si>
    <t>Realizácia opatrení pre zvýšenie schopnosti zadržiavanie vody v pôde</t>
  </si>
  <si>
    <t>Koordinačné opatrenia s protipovodňovými plánmi</t>
  </si>
  <si>
    <t>Realizácia opatrení pre obnovu pôdotvorného procesu</t>
  </si>
  <si>
    <t>Realizácia agrotechnických a vegetačných protieróznych opatrení (pôdoochranná kultivácia, protierózna orba, protierózne satie kukurice, protierózna ochrana zemiakov)</t>
  </si>
  <si>
    <t>Realizácia technických protieróznych opatrení (terénne urovnanie, průlehy, priekopy, terasy, hrádze, protierózne nádrže, protierózne cesty)</t>
  </si>
  <si>
    <t>Realizácia opatrení na kultiváciu/rekultiváciu pôdy</t>
  </si>
  <si>
    <t>Definícia spoločných problémov a výziev v téme aktivity</t>
  </si>
  <si>
    <t>Spracovanie expertných posudkov/hodnotenie v téme aktivity</t>
  </si>
  <si>
    <t>Verejná prezentácia</t>
  </si>
  <si>
    <t>Poriadenie zariadení</t>
  </si>
  <si>
    <t>Poriadenie vybavení</t>
  </si>
  <si>
    <t>Opatrenia publicity</t>
  </si>
  <si>
    <t>Vytvorení spoločných plánov rozvoja</t>
  </si>
  <si>
    <t>Spracovanie spoločnej štúdie</t>
  </si>
  <si>
    <t>Spoločná konferencia/seminár</t>
  </si>
  <si>
    <t>Realizácia okrúhleho stola</t>
  </si>
  <si>
    <t>Tvorba spoločnej informačnej platformy</t>
  </si>
  <si>
    <t>Spracovanie strategickej časti</t>
  </si>
  <si>
    <t>Spracovanie expertných posudkov a hodnotení</t>
  </si>
  <si>
    <t>Obstaranie vybavenia za účelom zaistenie prevádzky spoločných informačných platforiem a riadiacich a manažérskych systémov</t>
  </si>
  <si>
    <t>Partneri aktívne zapojení do spoločných aktivít</t>
  </si>
  <si>
    <t>Vytvorenie spoločnej cezhraničnej databázy</t>
  </si>
  <si>
    <t xml:space="preserve">Usporiadanie spoločných aktivít v kulturno-rekreačnej/ športovej oblasti </t>
  </si>
  <si>
    <t>Usporiadanie spoločnej spoločenskej aktivity podporujúcej identitu a tradície</t>
  </si>
  <si>
    <t>Realizácia spoločných verejných vzdelávacích aktivít</t>
  </si>
  <si>
    <t xml:space="preserve">Aktivita smerujúca k propagácii cezhraničnej spolupráce a spoločného územia (spoločné publikácie, internetové stránky) </t>
  </si>
  <si>
    <t>Realizácia/ prepojenie spoločných informačných systémov, databáz s cieľom zlepšenia správy a ďalšieho rozvoja prihraničnej oblasti</t>
  </si>
  <si>
    <t>Realizácia školiaceho/vzdelávacieho  programu pre organizačné štruktúry v oblastiach efektívnej správy, vzdelávania, kultúrneho a prírodného dedičstva</t>
  </si>
  <si>
    <t xml:space="preserve">Obstaranie vybavenia v súvislosti s realizáciou aktivít k zvyšovaní inštitucionálnych kapacít a zručností organizačných štruktúr v oblastiach efektívnej správy, vzdelávania, kultúrneho a prírodného dedičstva </t>
  </si>
  <si>
    <t>Stavebné úpravy realizované v súvislosti s realizáciou s umiestnením a prevádzkou vybavenia</t>
  </si>
  <si>
    <t>Obstaranie vybavenia</t>
  </si>
  <si>
    <t>Spracovanie spoločného plánu rozvoja spolupráce</t>
  </si>
  <si>
    <t>Usporiadanie spoločnej prezentačnej aktivity</t>
  </si>
  <si>
    <t>Usporiadanie spoločných konzultácií</t>
  </si>
  <si>
    <t>Usporiadanie spoločného školenia</t>
  </si>
  <si>
    <t>Usporiadanie spoločnej konferencie</t>
  </si>
  <si>
    <t>Spoločné propagačné aktivity</t>
  </si>
  <si>
    <t>Vyhľadávanie spoločných príležitostí a kontaktov</t>
  </si>
  <si>
    <t>Spoločná príprava projektov</t>
  </si>
  <si>
    <t>Spracovaní spoločnej databázy</t>
  </si>
  <si>
    <t>Realizácia výmennej stáže /pobytu</t>
  </si>
  <si>
    <t>Spracovanie spoločných metodík/pracovných materiálov</t>
  </si>
  <si>
    <t>Vytvorenie spoločného riadiaceho a manažérskeho systému</t>
  </si>
  <si>
    <t>Stretnutia projektového tímu</t>
  </si>
  <si>
    <t>Spracovanie spoločného plánu rozvoja spolupráce v oblasti verejnej správy a celospoločensky prínosných oblastiach</t>
  </si>
  <si>
    <t>Realizácia okrúhleho stola v oblasti verejnej správy a celospoločensky prínosných oblastiach</t>
  </si>
  <si>
    <t>Aktivita spoločného plánovania/optimalizácie v oblasti verejnej správy a celospoločensky prínosných oblastiach</t>
  </si>
  <si>
    <t>Vytvorenie spoločnej siete</t>
  </si>
  <si>
    <t>Realizácia spoločnej konferencie v oblasti verejnej správy a celospoločensky prínosných oblastiach</t>
  </si>
  <si>
    <t>Spoločná kooperačná aktivita na výmenu skúseností a prenosu know –how medzi partnermi projektu</t>
  </si>
  <si>
    <t>Spoločná výmenná aktivita medzi partnermi projektu (realizácia záujmových aktivít, vzájomné poznanie, osveta, mimoškolské vzdelávanie, vzájomné návštevy)</t>
  </si>
  <si>
    <t>Spoločný vzdelávací program/seminár pre pracovníkov v oblasti verejnej správy a celospoločensky prínosných oblastiach</t>
  </si>
  <si>
    <t>Vytváranie spoločnej databázy</t>
  </si>
  <si>
    <t>Vytvorenie spoločného riadiaceho/  manažérskeho systému</t>
  </si>
  <si>
    <t xml:space="preserve">Usporiadanie spoločnej verejnej aktivity v kultúrno-rekreačnej/ športovej oblasti </t>
  </si>
  <si>
    <t>Vytvorenie stálej pracovnej skupiny/ tímu v oblasti verejnej správy a celospoločensky prínosných oblastiach</t>
  </si>
  <si>
    <t>Aktivity na podporu činnosti stálej pracovnej skupiny/tímu v oblasti verejnej správy a celospoločensky prínosných oblastiach</t>
  </si>
  <si>
    <t>Realizácia diskusného panelu  v oblasti verejnej správy a celospoločensky prínosných oblastiach</t>
  </si>
  <si>
    <t>Zavádzanie nových riešení a prístupov pri verejnej správe a v celospoločensky prínosných oblastiach</t>
  </si>
  <si>
    <t>Výmenná stáž pracovníkov v oblasti verejnej správy a celospoločensky prínosných oblastiach</t>
  </si>
  <si>
    <t>1.1</t>
  </si>
  <si>
    <t>1.2</t>
  </si>
  <si>
    <t>2.1</t>
  </si>
  <si>
    <t>2.2</t>
  </si>
  <si>
    <t>3.1</t>
  </si>
  <si>
    <t>Typ aktivity Žiadosti</t>
  </si>
  <si>
    <t xml:space="preserve">Popis: </t>
  </si>
  <si>
    <t xml:space="preserve">A) Tvorba,  zavádzanie a overovanie nových a inovovaných spoločných vzdelávacích programov pre základné, stredné a vysoké školy s dôrazom na získanie kľúčových kompetencií požadovaných praxou. </t>
  </si>
  <si>
    <t>B) Systematická inštitucionálna spolupráca medzi vzdelávacími inštitúciami, inštitúciami pôsobiacimi v oblasti vzdelávania, zamestnávateľmi a úradmi práce s cieľom zvýšenia relevantnosti vzdelávania s ohľadom na potreby zamestnávateľov v cezhraničnom regióne.</t>
  </si>
  <si>
    <t xml:space="preserve">C) Podpora výmeny odborných poznatkov a skúseností, realizácia výmenných pobytov a stáží pre pedagogický personál, žiakov a študentov. </t>
  </si>
  <si>
    <t>D) Podpora vytvárania stratégií, partnerstiev a regionálnych „paktov“ pre rozvoj ľudských zdrojov, vrátane celoživotného vzdelávania.</t>
  </si>
  <si>
    <t>E) Zvyšovanie povedomia žiakov a rodičov o ponuke vzdelávania prostredníctvom služieb kariérnej orientácie a poradenstva, propagácie a zvýšenia atraktívnosti technických odborov a škôl (remeselné a prírodovedné odbory).</t>
  </si>
  <si>
    <t>F) Investície do skvalitnenia vzdelávacej infraštruktúry realizované len ako doplnkové aktivity s dôrazom na zavádzanie inovatívnych technológií, nových prvkov výučby, zvýšenie podielu praktickej prípravy, prvkov výučby orientovaných na reálne potreby trhu práce najmä v technických odboroch, vybavenie pre spoločnú odbornú prípravu.</t>
  </si>
  <si>
    <t>G) Tvorba spoločných programov celoživotného vzdelávania pre dospelú populácia, vrátane zavádzania nových prístupov k zvyšovaniu atraktívnosti a efektívnosti celoživotného vzdelávania pre firmy a jednotlivcov.</t>
  </si>
  <si>
    <t>A) Prenos výsledkov aplikovaného výskumu a vývoja do praxe a jeho ďalšia komercializácia subjektmi pôsobiacimi v cezhraničnom regióne (napr. aj v oblasti zelenej ekonomiky a zmeny klímy).</t>
  </si>
  <si>
    <t xml:space="preserve">B) Nástroje na efektívnu identifikáciu spoločných potrieb produktívneho sektora a včasnú orientáciu výskumných a vývojových aktivít na perspektívne odvetvia a oblasti. </t>
  </si>
  <si>
    <t>C) Príprava cezhraničných stratégií na podporu inteligentného rozvoja a využívania inovácií s ohľadom na ciele stanovené v národných stratégiách inteligentnej špecializácie a regionálnych inovačných stratégiách (obdobných dokumentoch).</t>
  </si>
  <si>
    <t>D) Optimalizácia a spolupráca pri využívaní existujúcej infraštruktúry výskumu, vývoja a inovácií pre potreby podnikateľskej základne v cezhraničnom regióne.</t>
  </si>
  <si>
    <t>E) Príprava a zavádzanie inovatívnych foriem podpory MSP v oblasti využívania výsledkov výskumu a vývoja, hlavne inovačné poukážky (vouchers) pre malé a stredné podniky.</t>
  </si>
  <si>
    <t xml:space="preserve">A) Investičné aktivity na zlepšenie technického stavu prírodných a kultúrnych pamiatok cezhraničného významu s cieľom ďalšieho využitia prírodného a kultúrneho dedičstva. </t>
  </si>
  <si>
    <t>B) Investičné a neinvestičné aktivity na zlepšenie prístupu k prírodným a kultúrnym pamiatkam (napr. značenie, oddychové zóny) realizované vo forme doplnkových aktivít. V rámci fondu malých projektov môžu byť implementované ako plnohodnotné aktivity.</t>
  </si>
  <si>
    <t>C) Plánovanie, príprava a budovanie cyklistických ciest a turistických chodníkov s dôrazom na zlepšenie prepojenia kultúrne a prírodne významných lokalít cezhraničnom regióne.</t>
  </si>
  <si>
    <t>D) Investičné aktivity na zvýšenie dostupnosti lokalít s prírodnými a kultúrnymi pamiatkami prostredníctvom zlepšenia stavu ciest II. a III. triedy (rekonštrukcia vybraných cestných úsekov, zlepšenie kvality povrchu vozoviek, obnova existujúcich a vybudovanie nových cestných prvkov).</t>
  </si>
  <si>
    <t>E) Činnosti podporujúce tvorbu ucelených tematických produktov založených na využívaní prírodného a kultúrneho dedičstva, t.j. spájanie viacerých objektov kultúrneho a prírodného dedičstva ako ucelených produktov pre návštevníkov.</t>
  </si>
  <si>
    <t>F) Podpora zavádzania služieb podporujúcich využívanie potenciálu kultúrneho a prírodného dedičstva.</t>
  </si>
  <si>
    <t xml:space="preserve">G) Aktivity na prezentáciu prírodného a kultúrneho dedičstva realizované vo forme doplnkových aktivít. </t>
  </si>
  <si>
    <t>A) Aktivity na spracovanie podkladov a dokumentov pre efektívnejší výkon starostlivosti o cezhraničné prírodne hodnotné územia.</t>
  </si>
  <si>
    <t xml:space="preserve">B) Realizácia spoločných opatrení smerujúcich k zlepšeniu stavu druhov a biotopov prioritného záujmu.  </t>
  </si>
  <si>
    <t>C) Realizácia spoločných opatrení na predchádzanie zhoršovania stavu druhov a biotopov v cezhraničnom území.</t>
  </si>
  <si>
    <t>D) Budovanie ekostabilizačných prvkov v krajine a rozvoj vybraných prvkov zelenej infraštruktúry.</t>
  </si>
  <si>
    <t>E) Tvorba a realizácia spoločných cezhraničných plánov riadenia/manažmentu prírodne hodnotných území, ich vybraných častí a okolitého územia (vrátane chránených území).</t>
  </si>
  <si>
    <t>F) Spoločné výskumné činnosti podporujúce zlepšenie cezhraničnej starostlivosti a ochrany o prírodne významné územia (vybrané biotopy, druhy).</t>
  </si>
  <si>
    <t>G) Monitorovanie a vyhodnocovanie stavu a vývoja biotopov a druhov, výmena vzájomných informácií, údajov a poznatkov.</t>
  </si>
  <si>
    <t>H) Spoločné činnosti na prevenciu a odstraňovanie dôsledkov erózie pôdy, kultiváciu pôdy.</t>
  </si>
  <si>
    <t>A) Spoločné plánovanie, stratégie a štúdie v cezhraničnom regióne.</t>
  </si>
  <si>
    <t>B) Zvyšovanie inštitucionálnych kapacít a zručností organizačných štruktúr v oblastiach efektívnej správy, vzdelávania, kultúrneho a prírodného dedičstva.</t>
  </si>
  <si>
    <t>C) Rozvoj spolupráce inštitúcií verejnej správy.</t>
  </si>
  <si>
    <t>D) Vytváranie a upevňovanie partnerstiev, sietí a podporných cezhraničných štruktúr.</t>
  </si>
  <si>
    <t>Konkrétny cieľ</t>
  </si>
  <si>
    <t>Konkrétny cieľ Žiadosti</t>
  </si>
  <si>
    <t>Merateľný ukazovateľ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</si>
  <si>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</si>
  <si>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</si>
  <si>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</si>
  <si>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</si>
  <si>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</si>
  <si>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</si>
  <si>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</si>
  <si>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</si>
  <si>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</si>
  <si>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</si>
  <si>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</si>
  <si>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</si>
  <si>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A13</t>
  </si>
  <si>
    <t>A14</t>
  </si>
  <si>
    <t>A15</t>
  </si>
  <si>
    <t>A16</t>
  </si>
  <si>
    <t>A17</t>
  </si>
  <si>
    <t>B01</t>
  </si>
  <si>
    <t>B02</t>
  </si>
  <si>
    <t>B03</t>
  </si>
  <si>
    <t>B04</t>
  </si>
  <si>
    <t>B05</t>
  </si>
  <si>
    <t>B06</t>
  </si>
  <si>
    <t>B07</t>
  </si>
  <si>
    <t>B08</t>
  </si>
  <si>
    <t>B09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</si>
  <si>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</si>
  <si>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</si>
  <si>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</si>
  <si>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</si>
  <si>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</si>
  <si>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</si>
  <si>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</si>
  <si>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</si>
  <si>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</si>
  <si>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C01</t>
  </si>
  <si>
    <t>C02</t>
  </si>
  <si>
    <t>C03</t>
  </si>
  <si>
    <t>C04</t>
  </si>
  <si>
    <t>C05</t>
  </si>
  <si>
    <t>C06</t>
  </si>
  <si>
    <t>D01</t>
  </si>
  <si>
    <t>D02</t>
  </si>
  <si>
    <t>D03</t>
  </si>
  <si>
    <t>D04</t>
  </si>
  <si>
    <t>D05</t>
  </si>
  <si>
    <t>D06</t>
  </si>
  <si>
    <t>D07</t>
  </si>
  <si>
    <t>D08</t>
  </si>
  <si>
    <t>D09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</si>
  <si>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</si>
  <si>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</si>
  <si>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</si>
  <si>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</si>
  <si>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</si>
  <si>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</si>
  <si>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</si>
  <si>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</si>
  <si>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</si>
  <si>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</si>
  <si>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</si>
  <si>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E01</t>
  </si>
  <si>
    <t>E02</t>
  </si>
  <si>
    <t>E03</t>
  </si>
  <si>
    <t>E04</t>
  </si>
  <si>
    <t>E05</t>
  </si>
  <si>
    <t>E06</t>
  </si>
  <si>
    <t>E07</t>
  </si>
  <si>
    <t>E08</t>
  </si>
  <si>
    <t>E09</t>
  </si>
  <si>
    <t>E10</t>
  </si>
  <si>
    <t>E11</t>
  </si>
  <si>
    <t>E12</t>
  </si>
  <si>
    <t>F01</t>
  </si>
  <si>
    <t>F02</t>
  </si>
  <si>
    <t>F03</t>
  </si>
  <si>
    <t>F04</t>
  </si>
  <si>
    <t>F05</t>
  </si>
  <si>
    <t>F06</t>
  </si>
  <si>
    <t>F07</t>
  </si>
  <si>
    <t>F08</t>
  </si>
  <si>
    <t>F09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</si>
  <si>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</si>
  <si>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</si>
  <si>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</si>
  <si>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</si>
  <si>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</si>
  <si>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</si>
  <si>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</si>
  <si>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</si>
  <si>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</si>
  <si>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G01</t>
  </si>
  <si>
    <t>G02</t>
  </si>
  <si>
    <t>G03</t>
  </si>
  <si>
    <t>G04</t>
  </si>
  <si>
    <t>G05</t>
  </si>
  <si>
    <t>G06</t>
  </si>
  <si>
    <t>G07</t>
  </si>
  <si>
    <t>G08</t>
  </si>
  <si>
    <t>G09</t>
  </si>
  <si>
    <t>G10</t>
  </si>
  <si>
    <t>G11</t>
  </si>
  <si>
    <t>G12</t>
  </si>
  <si>
    <t>G13</t>
  </si>
  <si>
    <t>G14</t>
  </si>
  <si>
    <t>G15</t>
  </si>
  <si>
    <t>G16</t>
  </si>
  <si>
    <t>C07</t>
  </si>
  <si>
    <t>C08</t>
  </si>
  <si>
    <t>C09</t>
  </si>
  <si>
    <t>C10</t>
  </si>
  <si>
    <t>C11</t>
  </si>
  <si>
    <t>C12</t>
  </si>
  <si>
    <t>C13</t>
  </si>
  <si>
    <t>E13</t>
  </si>
  <si>
    <t>A18</t>
  </si>
  <si>
    <t>C14</t>
  </si>
  <si>
    <t>C15</t>
  </si>
  <si>
    <t>C16</t>
  </si>
  <si>
    <t>C17</t>
  </si>
  <si>
    <t>C18</t>
  </si>
  <si>
    <t>C19</t>
  </si>
  <si>
    <t>C20</t>
  </si>
  <si>
    <t>E14</t>
  </si>
  <si>
    <t>E15</t>
  </si>
  <si>
    <t>E16</t>
  </si>
  <si>
    <t>E17</t>
  </si>
  <si>
    <t>E18</t>
  </si>
  <si>
    <t>E19</t>
  </si>
  <si>
    <t>E20</t>
  </si>
  <si>
    <t>E21</t>
  </si>
  <si>
    <t>F19</t>
  </si>
  <si>
    <t>G17</t>
  </si>
  <si>
    <t>G18</t>
  </si>
  <si>
    <t>H01</t>
  </si>
  <si>
    <t>H02</t>
  </si>
  <si>
    <t>H03</t>
  </si>
  <si>
    <t>H04</t>
  </si>
  <si>
    <t>H05</t>
  </si>
  <si>
    <t>H06</t>
  </si>
  <si>
    <t>H07</t>
  </si>
  <si>
    <t>H08</t>
  </si>
  <si>
    <t>H09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</si>
  <si>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</si>
  <si>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</si>
  <si>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</si>
  <si>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</si>
  <si>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</si>
  <si>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</si>
  <si>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</si>
  <si>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</si>
  <si>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</si>
  <si>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</si>
  <si>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</si>
  <si>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</si>
  <si>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</si>
  <si>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</si>
  <si>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C21</t>
  </si>
  <si>
    <t>C22</t>
  </si>
  <si>
    <t>C23</t>
  </si>
  <si>
    <t>C24</t>
  </si>
  <si>
    <t>D21</t>
  </si>
  <si>
    <t>D22</t>
  </si>
  <si>
    <t>D23</t>
  </si>
  <si>
    <t>D24</t>
  </si>
  <si>
    <t>D25</t>
  </si>
  <si>
    <t xml:space="preserve">A01 - Analýza spoločných potrieb/výziev. </t>
  </si>
  <si>
    <t>A02 - Príprava nových spoločných vzdelávacích programov/výstupov.</t>
  </si>
  <si>
    <t>A03 - Príprava inovovaných spoločných vzdelávacích programov/výstupov.</t>
  </si>
  <si>
    <t xml:space="preserve">A04 - Testovanie vytvorených spoločných vzdelávacích programov/výstupov v praxi a vyhodnotenie efektivity[1] (napr. prostredníctvom školení, skúšobných lekcií, spoločných prác).  </t>
  </si>
  <si>
    <t xml:space="preserve">A05 - Zavedenie (využitie) vytvorených spoločných vzdelávacích programov/výstupov do praxe a vyhodnotenie efektivity1 (zavedenie do procesu výučby). </t>
  </si>
  <si>
    <t>A06 - Zavedenie a využitie e-learningu.</t>
  </si>
  <si>
    <t xml:space="preserve">A07 - Vydanie/tlač pracovných listov/ pracovných zošitov, učebníc/učebných textov/metodických príručiek. </t>
  </si>
  <si>
    <t>A08 - Školenie/tréning doktorandov/pedagógov.</t>
  </si>
  <si>
    <t>A09 - Výmenné stáže doktorandov/pedagógov.</t>
  </si>
  <si>
    <t>A10 - Výmenné stáže/pobyty žiakov/študentov.</t>
  </si>
  <si>
    <t>A11 - Realizácia seminárov.</t>
  </si>
  <si>
    <t>A12 - Spoločná konferencia.</t>
  </si>
  <si>
    <t xml:space="preserve">A13 - Prezentácia spoločných výstupov/propagácia (doplnková aktivita).  </t>
  </si>
  <si>
    <t>A14 - Vydanie/tlač publikačných výstupov.</t>
  </si>
  <si>
    <t>A15 - Obstaranie vybavenia potrebného k príprave/zavedeniu spoločných programov/výstupov.</t>
  </si>
  <si>
    <t>A16 - Stavebné práce/úpravy súvisiace so zavedením spoločných vzdelávacích programov/výstupov.</t>
  </si>
  <si>
    <t>A17 - Obstaranie nehnuteľností súvisiacich so zavedením spoločných vzdelávacích programov/výstupov.</t>
  </si>
  <si>
    <t>B01 - Spracovanie štúdie k systematizácii spolupráce medzi vzdelávacími inštitúciami a zamestnávateľmi</t>
  </si>
  <si>
    <t>B02 - Spracovanie spoločnej stratégie</t>
  </si>
  <si>
    <t>B03 - Spracovanie spoločnej analýzy/štúdie  v oblasti priblíženia ponuky vzdelávania a potrieb trhu práce za podmienky ich reálneho uplatnenia</t>
  </si>
  <si>
    <t>B04 - Spracovanie spoločnej koncepcie smerujúcej k zlepšeniu postavenia absolventov na cezhraničnom trhu práce</t>
  </si>
  <si>
    <t>B05 - Aktivita smerujúca k odstráneniu bariér pri uznávaní kvalifikácií medzi oboma členskými štátmi</t>
  </si>
  <si>
    <t>B06 - Spracovanie spoločnej databázy</t>
  </si>
  <si>
    <t>B07 - Poriadení vybavení nevyhnutného pre realizáciu praxe/výučby</t>
  </si>
  <si>
    <t>B08 - Vytvorenie spoločného informačného/manažérskeho systému</t>
  </si>
  <si>
    <t>B09 - Realizácia spoločnej vzdelávacej aktivity v spolupráci s inštitúciami trhu práce</t>
  </si>
  <si>
    <t>B10 - Spoločná príprava konceptu praktickej výučby v podnikoch či inštitúciách (napr. koncepty duálneho vzdelávania)</t>
  </si>
  <si>
    <t>B11 - Aktivity k zavádzaní opatrení / realizácia stratégie</t>
  </si>
  <si>
    <t>B12 - Realizácia zavedenia potrebných prvkov teórie/praxe do výučby zo strany zamestnávateľov (aj formou firemných škôl)</t>
  </si>
  <si>
    <t>B13 - Realizácia cezhraničných stáží a praxí  žiakov a študentov škôl u potenciálnych zamestnávateľov</t>
  </si>
  <si>
    <t>B14 - Spracovanie analýzy potrieb zamestnávateľov v cezhraničnom regióne</t>
  </si>
  <si>
    <t>B15 - Vydanie/tlač publikačných výstupov</t>
  </si>
  <si>
    <t>B16 - Prezentácia spoločných výstupov/propagácia (doplnková aktivita)</t>
  </si>
  <si>
    <t>B17 - Realizácia spoločného seminára/konferencie/okrúhleho stola</t>
  </si>
  <si>
    <t>B18 - Realizácia propagačného/informačného/osvetového opatrení smerovaného voči zamestnávateľom v spoločnom regióne</t>
  </si>
  <si>
    <t>C01 - Príprava a realizácia výmenného pobytu/stáže pedagógov</t>
  </si>
  <si>
    <t>C02 - Príprava a realizácia výmenného pobytu/stáže žiakov/študentov</t>
  </si>
  <si>
    <t>C03 - Nákup vybavenia potrebného pre realizáciu aktivít projektu</t>
  </si>
  <si>
    <t>C04 - Spracovaní výstupov z výmenného pobytu/stáže</t>
  </si>
  <si>
    <t>C05 - Stavebné úpravy súvisiace s umiestnením vybavenia pre realizáciu projektu</t>
  </si>
  <si>
    <t>C06 - Prezentačné a propagačné aktivity vo vzťahu k realizovanému projektu (iba doplnkovo)</t>
  </si>
  <si>
    <t>D01 - Vytvorenie pracovnej/expertnej skupiny</t>
  </si>
  <si>
    <t>D02 - Stretnutie pracovnej/ expertnej skupiny</t>
  </si>
  <si>
    <t>D03 - Vytvorenie partnerskej siete vzdelávacích inštitúcií a regionálnych zamestnávateľov za účelom rozvoja ľudských zdrojov v prihraničnom regióne</t>
  </si>
  <si>
    <t>D04 - Zavádzanie nových riešení a prístupov v oblasti rozvoja ľudských zdrojov</t>
  </si>
  <si>
    <t>D05 - Spracovanie spoločných plánov/koncepcií/ stratégií rozvoja ľudských zdrojov vrátane celoživotného vzdelávania</t>
  </si>
  <si>
    <t>D06 - Vytvorenie spoločnej databázy v oblasti rozvoja ľudských zdrojov</t>
  </si>
  <si>
    <t>D07 - Vytvorenie spoločnej informačnej platformy v oblasti  rozvoja ľudských zdrojov</t>
  </si>
  <si>
    <t>D08 - Vytvorenie spoločnej informačnej platformy v oblasti  celoživotného vzdelávania</t>
  </si>
  <si>
    <t>D09 - Tvorba kanálu/mechanizmu výmeny a zdieľania informácií a dát</t>
  </si>
  <si>
    <t>D10 - Definovanie spoločných tém, potrieb a problémov</t>
  </si>
  <si>
    <t>D11 - Dotazníkové šetrenie</t>
  </si>
  <si>
    <t>D12 - Zber dát</t>
  </si>
  <si>
    <t>D13 - Spracovanie externých posudkov/ hodnotení</t>
  </si>
  <si>
    <t>D14 - Realizácia okrúhlych stolov k prepojení  regionálnych aktérov v oblasti celoživotného vzdelávania</t>
  </si>
  <si>
    <t>D15 - Realizácia okrúhlych stolov k prepojení  regionálnych aktérov v oblasti rozvoja ľudských zdrojov</t>
  </si>
  <si>
    <t>D16 - Realizácia stretnutí  HR špecialistov pôsobiacich v príhraničnom území smerujúca k výmene skúseností/ know-how  a definícii potrieb trhu práce</t>
  </si>
  <si>
    <t>D17 - Realizácia spoločného seminára/ konferencie k problematike rozvoja ľudských zdrojov</t>
  </si>
  <si>
    <t xml:space="preserve">D18 - Realizácia spoločných propagačných materiálov k podpore rozvoja celoživotného vzdelávania </t>
  </si>
  <si>
    <t>D19 - Verejná prezentácia/ diskusia</t>
  </si>
  <si>
    <t xml:space="preserve">D20 - Prezentačné a propagačné aktivity vo vzťahu k realizovanému projektu </t>
  </si>
  <si>
    <t>E01 - Usporiadane spoločného veľtrhu prezentujúceho vzdelávacie aktivity a uplatniteľnosť na trhu práce (vrátane poriadení stánkov, ich vybavení, propagačných materiálov, poplatkov)</t>
  </si>
  <si>
    <t>E02 - Vytvorenie spoločnej internetovej prezentácie</t>
  </si>
  <si>
    <t>E03 - Realizácia spoločnej burzy príležitostí</t>
  </si>
  <si>
    <t>E04 - Vytvorenie spoločnej databázy</t>
  </si>
  <si>
    <t>E05 - Tvorba kanálu/mechanizmu výmeny a zdieľania informácií a dát</t>
  </si>
  <si>
    <t>E06 - Poriadenie vybavení v súvislosti s realizáciou prezentačných aktivít</t>
  </si>
  <si>
    <t>E07 - Realizácia spoločných konferencií/seminárov</t>
  </si>
  <si>
    <t>E08 - Realizácia spoločného prezentačného podujatí  k zvýšeniu povedomia žiakov a rodičov o ponuke vzdelávania najme v technických odboroch</t>
  </si>
  <si>
    <t>E09 - Účasť na veľtrhoch trhu práce (vrátane poriadení stánkov, ich vybavení, propagačných materiálov, poplatkov)</t>
  </si>
  <si>
    <t>E10 - Realizácia dní otvorených dverí</t>
  </si>
  <si>
    <t>E11 - Vytvorenie propagačných materiálov</t>
  </si>
  <si>
    <t>E12 - Realizácia konzultácií a poradenstva</t>
  </si>
  <si>
    <t>F01 - Vytvorenie siete vzdelávacích inštitúcií a zamestnávateľov k prenosu skúseností, požiadaviek trhu práce na vzdelávací systém, zaistenie odborných stáží priamo u zamestnávateľov, zdielaní potrebnej infraštruktúry, zdielaní dát a informácií</t>
  </si>
  <si>
    <t>F02 - Spracovanie spoločných metodík</t>
  </si>
  <si>
    <t>F03 - Využitie spoločne pripravených foriem výučby (workshopy pre žiakov a študentov, skúšobné lekcie, spoločné práce žiakov/študentov)</t>
  </si>
  <si>
    <t>F04 - Vytvorenie prvkov spoločnej výučby orientovaného na reálne potreby trhu práce najme v technických oboroch</t>
  </si>
  <si>
    <t>F05 - Vytvorenie spoločnej databázy</t>
  </si>
  <si>
    <t>F06 - Tvorba kanálu/mechanizmu výmeny a zdieľania informácií a dát</t>
  </si>
  <si>
    <t>F07 - Výmenné stáže žiakov/študentov za účelom získanie praxe pri využití nových technológií, zariadení a vzdelávacích postupov</t>
  </si>
  <si>
    <t>F08 - Školenie pedagógov za účelom získanie praxe pri využití nových technológií, zariadení a vzdelávacích postupov</t>
  </si>
  <si>
    <t>F09 - Výmenné stáže pedagógov za účelom získanie praxe pri využití nových technológií, zariadení a vzdelávacích postupov</t>
  </si>
  <si>
    <t xml:space="preserve">F10 - Stretnutia zainteresovaných osôb k vzájomnej výmene skúseností  a získaných poznatkov z realizácie projektu </t>
  </si>
  <si>
    <t>F11 - Vytvorenie pracovnej/expertnej skupiny</t>
  </si>
  <si>
    <t>F12 - Stretnutie pracovnej/ expertnej skupiny</t>
  </si>
  <si>
    <t>F13 - Príprava spoločných vzdelávacích výstupov/ programov</t>
  </si>
  <si>
    <t>F14 - Stavebné práce/ úpravy v súvislosti so skvalitnením vzdelávacej infraštruktúry</t>
  </si>
  <si>
    <t>F15 - Spracovanie projektovej/realizačnej dokumentácie</t>
  </si>
  <si>
    <t>F16 - Poriadenie vybavenia pre spoločnú odbornú prípravu</t>
  </si>
  <si>
    <t>F17 - Zaistenie prevádzky poriadeného vybavení  pre účely realizácie vzdelávacích aktivít projektu (materiál, energie, atď.)</t>
  </si>
  <si>
    <t>F18 - Prezentačné a propagačné aktivity vo vzťahu k realizovanému projektu</t>
  </si>
  <si>
    <t>G01 - Vytvorenie siete vzdelávacích inštitúcií a zamestnávateľov k prenosu skúseností, požiadaviek trhu práce na vzdelávací systém, zaistenie odborných stáží priamo u zamestnávateľov, zdieľanie potrebnej infraštruktúry, zdieľanie dát a informácií</t>
  </si>
  <si>
    <t>G02 - Zaistenie odborných stáží priamo u zamestnávateľov</t>
  </si>
  <si>
    <t>G03 - Aktivity na zavedenie e-learningovej formy celoživotného vzdelávania</t>
  </si>
  <si>
    <t>G04 - Aktivity na zavedenie nových programov celoživotného vzdelávania vo vzťahu k reálnym potrebám trhu práce</t>
  </si>
  <si>
    <t>G05 - Využitie spoločne pripravených foriem výučby (semináre pre a študentov, skúšobné lekcie, spoločné práce)</t>
  </si>
  <si>
    <t xml:space="preserve">G06 - Propagácia možností/ programov spoločného celoživotného vzdelávania (multimediálne, profesijné, osobný rozvoj, univerzity tretieho veku, atď.) </t>
  </si>
  <si>
    <t>G07 - Aktivity na zvyšovanie atraktívnosti a efektívnosti CŽV pre firmy</t>
  </si>
  <si>
    <t>G08 - Aktivity na zvyšovanie atraktívnosti a efektívnosti CŽV pre jednotlivcov</t>
  </si>
  <si>
    <t>G09 - Vytvorenie spoločnej databázy</t>
  </si>
  <si>
    <t>G10 - Tvorba kanálu/mechanizmu výmeny a zdieľania informácií a dát</t>
  </si>
  <si>
    <t>G11 - Výmenné stáže pedagógov za účelom výmeny skúseností  pri vzdelávacích postupov v celoživotnom vzdelávaní</t>
  </si>
  <si>
    <t>G12 - Definícia spoločných potrieb trhu práce vo vzťahu k celoživotnému vzdelávaniu (napr. okrúhle stoly medzi zamestnávateľmi a poskytovateľmi celoživotného učenia a ďalšími aktérmi trhu práce)</t>
  </si>
  <si>
    <t>G13 - Spracovanie koncepcie/plánu spoločných aktivít pre rozvoj CŽV</t>
  </si>
  <si>
    <t>G14 - Príprava spoločných vzdelávacích výstupov/ programov</t>
  </si>
  <si>
    <t>G15 - Poriadenie vybavenia k zavedeniu programov celoživotného vzdelávania/ inovatívnych prístupov</t>
  </si>
  <si>
    <t>G16 - Prezentačné a propagačné aktivity vo vzťahu k realizovanému projektu</t>
  </si>
  <si>
    <t>A01 - Vytvorenie pracovného/expertného tímu</t>
  </si>
  <si>
    <t>A02 - Stretnutie pracovného/expertného tímu</t>
  </si>
  <si>
    <t>A03 - Príprava a zavedenie opatrení k včasnému overovaní produktov, schopností vyspelej výroby a prvovýroby najme v oblasti kľúčových technológií a technológií pre všeobecné použite</t>
  </si>
  <si>
    <t>A04 - Príprava a zavedenie podnikových investícií do výskumu a inovácií</t>
  </si>
  <si>
    <t>A05 - Aktivity na vytváranie väzieb a súčinnosti medzi podnikmi a strediskami výskumu a vývoja a vysokými školami</t>
  </si>
  <si>
    <t>A06 - Realizácia aplikovaného výskumu/ vývoja na základe definície požiadaviek s dorazom na zapojenie stredísk  výskumu/vývoja a vysokých škôl  (vlastný výskum, kolektívny a predkonkurenčný vývoj)</t>
  </si>
  <si>
    <t>A07 - Realizácia znalostného transferu</t>
  </si>
  <si>
    <t>A08 - Príprava spoločných projektov</t>
  </si>
  <si>
    <t>A09 - Tvorba kanálu/mechanizmu výmeny a zdieľania informácií a dát</t>
  </si>
  <si>
    <t>A10 - Vytvorení spoločných databází</t>
  </si>
  <si>
    <t>A11 - Definícia požiadaviek podnikateľského sektoru na aplikovaný výskum/vývoj</t>
  </si>
  <si>
    <t>A12 - Nákup expertných služieb v oblasti aplikovaného výskumu/vývoja (meranie, skúšky, výpočty, konzultácie, transfer duševného vlastníctva) s cieľom zahájenia/zintenzívnenia inovačných aktivít MSP</t>
  </si>
  <si>
    <t>A13 - Nákup licencií, patentov</t>
  </si>
  <si>
    <t>A14 - Príprava realizačnej dokumentácie ( stavebná dokumentácia)</t>
  </si>
  <si>
    <t>A15 - Stavebné úpravy v súvislosti s obstaraním vybavenia</t>
  </si>
  <si>
    <t>A16 - Obstaranie vybavenia v súvislosti s realizáciou prenosu výsledkov aplikovaného výskumu/vývoja</t>
  </si>
  <si>
    <t>A17 - Prezentačné a propagačné aktivity vo vzťahu k realizovanému projektu</t>
  </si>
  <si>
    <t>B01 - Vytvorenie pracovného/expertného tímu</t>
  </si>
  <si>
    <t>B02 - Stretnutie pracovného/expertného  tímu</t>
  </si>
  <si>
    <t>B03 - Aktivity pre vytvorenie cezhraničnej siete/klastru podporujúci rozvoj perspektívnych odvetví a oblastí</t>
  </si>
  <si>
    <t>B04 - Budovanie cezhraničných výskumných centier</t>
  </si>
  <si>
    <t>B05 - Realizácia strategicky významné aktivity v oblasti vývoja /inovácie nových produktov/služieb pre MSP</t>
  </si>
  <si>
    <t>B06 - Realizácia strategicky významné aktivity v oblasti zlepšenia podnikových procesov, vrátane produktových certifikácií pre MSP</t>
  </si>
  <si>
    <t>B07 - Realizácia strategicky významné aktivity v oblasti vývoja /inovácie výrobných procesov  pre MSP</t>
  </si>
  <si>
    <t>B08 - Aktivity na vytváranie väzieb a súčinnosti medzi podnikmi a strediskami výskumu a vývoja s vysokými školami</t>
  </si>
  <si>
    <t>B09 - Realizácia nástroja identifikácie spoločných potrieb produktívneho sektora a včasnú orientáciu výskumných a vývojových aktivít na perspektívne odvetvia a oblasti</t>
  </si>
  <si>
    <t>B10 - Tvorba kanálu/mechanizmu výmeny a zdieľania informácií a dát</t>
  </si>
  <si>
    <t>B11 - Vytvorenie spoločných metodík a hodnotenia</t>
  </si>
  <si>
    <t>B12 - Príprava spoločných projektov</t>
  </si>
  <si>
    <t>B13 - Definícia spoločných potrieb produktívneho sektora  vo vzťahu k včasnej orientácii výskumných a vývojových aktivít na perspektívne oblasti a odvetvia</t>
  </si>
  <si>
    <t>B14 - Príprava nástroja identifikácie spoločných potrieb produktívneho sektora a včasnú orientáciu výskumných a vývojových aktivít na perspektívne odvetvia a oblasti</t>
  </si>
  <si>
    <t>B15 - Poriadenie vybavenia – nákup technológií nevyhnutných pre zavedenie a prevádzku realizovaných nástrojov identifikácie spoločných potrieb produktívneho sektora a včasnú orientáciu výskumných a vývojových aktivít na perspektívne odvetvia a oblasti.</t>
  </si>
  <si>
    <t>B16 - Prezentačné a propagačné aktivity vo vzťahu k realizovanému projektu</t>
  </si>
  <si>
    <t>C01 - Spracovanie stratégie rozvoja v oblasti inteligentného rozvoja a využívania inovácií v cezhraničnom regióne</t>
  </si>
  <si>
    <t>C02 - Vytvorenie pracovného/expertného tímu s dorazom na súčinnosť  medzi podnikmi a strediskami výskumu a vývoja s vysokými školami</t>
  </si>
  <si>
    <t>C03 - Tvorba kanálu/mechanizmu výmeny a zdieľania informácií a dát</t>
  </si>
  <si>
    <t>C04 - Vytvorenie spoločných metodík a hodnotenia</t>
  </si>
  <si>
    <t>C05 - Vytvorenie spoločných databáz</t>
  </si>
  <si>
    <t>C06 - Príprava spoločných projektov</t>
  </si>
  <si>
    <t>C07 - Stretnutie pracovného/expertného  tímu</t>
  </si>
  <si>
    <t>C08 - Zber dát</t>
  </si>
  <si>
    <t>C09 - Definícia potrieb cezhraničného územia v oblasti inteligentného rozvoja a využívania inovácií</t>
  </si>
  <si>
    <t>C10 - Spracovanie analytickej časti</t>
  </si>
  <si>
    <t>C11 - Spracovanie expertných posudkov/hodnotení</t>
  </si>
  <si>
    <t>C12 - Nákup služieb špecializovaného poradenstva v oblasti strategické riadenie a managment</t>
  </si>
  <si>
    <t>C13 - Prezentačné a propagačné aktivity vo vzťahu k realizovanému projektu</t>
  </si>
  <si>
    <t>D01 - Aktivity subjektov inovačnej infraštruktúry (podnikateľských inovačných centier, vedecko-technických parkov) v oblasti zvyšovania absorpčnej kapacity cezhraničného územia</t>
  </si>
  <si>
    <t>D02 - Príprava spoločných projektov</t>
  </si>
  <si>
    <t>D03 - Vytvorenie pracovného/expertného tímu s dorazom na súčinnosť  medzi podnikmi a strediskami výskumu a vývoja s vysokými školami</t>
  </si>
  <si>
    <t>D04 - Stretnutie pracovného/expertného  tímu</t>
  </si>
  <si>
    <t>D05 - Aktivity na vytváranie väzieb a súčinnosti medzi podnikmi a strediskami výskumu a vývoja s vysokými školami</t>
  </si>
  <si>
    <t>D06 - Aktivity pre vytvorenie cezhraničnej siete/klastru a otvorených inovácií inteligentnou špecializáciou</t>
  </si>
  <si>
    <t>D07 - Internacionalizácia klastrov podporujúcich rozvoj perspektívnych odvetví a oblastí</t>
  </si>
  <si>
    <t>D08 - Tvorba kanálu/mechanizmu výmeny a zdieľania informácií a dát</t>
  </si>
  <si>
    <t>D09 - Vytvorenie/ zdieľanie spoločných metodík a hodnotenia</t>
  </si>
  <si>
    <t>D10 - Vytvorenie/ zdieľanie spoločných databáz</t>
  </si>
  <si>
    <t>D11 - Realizácia spoločného technického a aplikovaného výskumu/vývoja/ pilotných projektov s dorazom na využitie stávajúcej infraštruktúry výskumu, vývoja a inovácií</t>
  </si>
  <si>
    <t>D12 - Realizácia opatrení optimalizácie spoločného využitia existujúcej infraštruktúry výskumu, vývoja a inovácií</t>
  </si>
  <si>
    <t>D13 - Spracovanie štúdií/koncepcií optimalizácie spoločného využitia existujúcej infraštruktúry výskumu, vývoja a inovácií</t>
  </si>
  <si>
    <t>D14 - Príprava realizačnej dokumentácie ( stavebná dokumentácia)</t>
  </si>
  <si>
    <t xml:space="preserve">D15 - Stavebné úpravy v súvislosti s obstaraním vybavenia </t>
  </si>
  <si>
    <t>D16 - Poriadenie vybavení v súvislosti s realizáciou prenosu výsledkov aplikovaného výskumu/vývoja</t>
  </si>
  <si>
    <t>D17 - Prezentačné a propagačné aktivity vo vzťahu k realizovanému projektu</t>
  </si>
  <si>
    <t>E01 - Aktivity na vytváranie väzieb a súčinnosti medzi podnikmi a prevádzkovateľmi inovačnej infraštruktúry (podnikateľské inkubátory, vedecko-technické parky a inovačné centrá)</t>
  </si>
  <si>
    <t>E02 - Aplikácia nástrojov podpory v oblasti využívania výsledkov výskumu a vývoja (inovačných voucherov/ iných)</t>
  </si>
  <si>
    <t>E03 - Tvorba kanálu/mechanizmu výmeny a zdieľania informácií a dát</t>
  </si>
  <si>
    <t>E04 - Vytvorenie/ zdieľanie spoločných metodík a hodnotenia</t>
  </si>
  <si>
    <t>E05 - Vytvorenie/ zdieľanie spoločných databází</t>
  </si>
  <si>
    <t>E06 - Stretnutie pracovného/expertného tímu</t>
  </si>
  <si>
    <t>E07 - Nákup poradenských služieb pre MSP poskytované prevádzkovateľmi inovačnej infraštruktúry (podnikateľské inkubátory, vedeckotechnické parky a inovačné centrá)</t>
  </si>
  <si>
    <t>E08 - Príprava nástrojov podpory v oblasti využívania výsledkov výskumu a vývoja (inovačných voucherov/ iných)</t>
  </si>
  <si>
    <t>E09 - Poriadenie vybavenia – nákup technológií nevyhnutných pre zavedenie a prevádzku realizovaných nástrojov podpory v oblasti využívania výsledkov výskumu a vývoja</t>
  </si>
  <si>
    <t>E10 - Prezentačné a propagačné aktivity vo vzťahu k realizovanému projektu</t>
  </si>
  <si>
    <t>A01 - Rekonštrukcia/ revitalizácia/vybudovanie turisticky atraktívnych objektov kultúrneho/ prírodného dedičstva (stavebné práce)</t>
  </si>
  <si>
    <t>A02 - Obstaranie vybavenia rekonštruovaných/revitalizovaných/vybudovaných objektov kultúrneho/ prírodného dedičstva</t>
  </si>
  <si>
    <t>A03 - Vybudovanie turisticky atraktívnych objektov pre zatraktívnenie prírodného dedičstva (stavebné práce)</t>
  </si>
  <si>
    <t xml:space="preserve">A04 - Obstaranie vybavenia turisticky atraktívnych objektov pre zatraktívnenie prírodného dedičstva </t>
  </si>
  <si>
    <t>A05 - Realizácia vyhliadkových miest a infraštruktúry (rozhľadne, vyhliadkové mosty, atď.) podporujúce ďalšie využitie prírodného a kultúrneho dedičstvá</t>
  </si>
  <si>
    <t>A06 - Vytváranie a revitalizácia múzejných lebo výstavných expozícií  cezhraničného charakteru</t>
  </si>
  <si>
    <t xml:space="preserve">A07 - Stretnutie pracovného tímu </t>
  </si>
  <si>
    <t>A08 - Poriadenie nehnuteľností/pozemkov</t>
  </si>
  <si>
    <t>A09 - Spracovaní realizačnej/projektovej dokumentácie</t>
  </si>
  <si>
    <t>A10 - Propagačné materiály vo vzťahu k realizovanému objektu (iba doplnkovo)</t>
  </si>
  <si>
    <t>A11 - Prezentačné a propagačné aktivity vo vzťahu k realizovanému objektu (iba doplnkovo)</t>
  </si>
  <si>
    <t>A12 - Značenie vo vzťahu k realizovanému objektu</t>
  </si>
  <si>
    <t>B01 - Budovanie infraštruktúrnych prvkov bezbariérového prístupu  pre osoby so zníženou schopnosťou pohybu vrátanie zvukových, grafických a podobných navádzacích systémov</t>
  </si>
  <si>
    <t>B02 - Výstavba/rekonštrukcia vyhradených parkovacích staní pre hendikepované a ďalšie skupiny so špeciálnymi potrebami (rodiny s deťmi, seniori) pri prírodnej/kultúrnej pamiatke</t>
  </si>
  <si>
    <t>B03 - Výstavba/zvýšenie kapacity parkovísk pri významných turistických destináciách (potreba preukázania stávajúcej nedostatočnej kapacity)</t>
  </si>
  <si>
    <t xml:space="preserve">B04 - Výstavba/ revitalizácia oddychových zón  popri prírodných a kultúrnych pamiatkach </t>
  </si>
  <si>
    <t>B05 - Realizácia sprievodnej infraštruktúry a vybavenia/mobiliárov v riešenej lokalite (stojany pre bicykle, informačné tabule, odpočívadlá, prístrešky, atď.)</t>
  </si>
  <si>
    <t>B06 - Stretnutie pracovného tímu</t>
  </si>
  <si>
    <t>B07 - Obstaranie nehnuteľností/pozemkov</t>
  </si>
  <si>
    <t>B08 - Spracovanie realizačnej/projektovej dokumentácie</t>
  </si>
  <si>
    <t>B09 - Rozširovanie turistických informačných centier/ infobodov/ infostánkov/mestských informačných turistických systémov  za účelom preukázaného zvýšenia informovanosti o turistických atraktivitách cezhraničného regiónu</t>
  </si>
  <si>
    <t>B10 - Budovanie značenia prístupu k prírodným/kultúrnym pamiatkam</t>
  </si>
  <si>
    <t>B11 - Budovanie telematických a navigačných systémov k prírodným/kultúrnym pamiatkam</t>
  </si>
  <si>
    <t>B12 - Propagačné materiály vo vzťahu k realizovanému objektu (iba doplnkovo)</t>
  </si>
  <si>
    <t>B13 - Prezentačné a propagačné aktivity vo vzťahu k realizovanému objektu (iba doplnkovo)</t>
  </si>
  <si>
    <t>C01 - Výstavba/rekonštrukcia cyklistických chodníkov a cyklotrás zlepšujúcich prístup a prepojenie kultúrne/prírodne významných lokalít v cezhraničnom regióne  vrátane doplnkovej infraštruktúry</t>
  </si>
  <si>
    <t xml:space="preserve">C03 - Stretnutie pracovného tímu </t>
  </si>
  <si>
    <t>C04 - Obstaranie nehnuteľností/pozemkov</t>
  </si>
  <si>
    <t>C05 - Spracovanie realizačnej/projektovej dokumentácie</t>
  </si>
  <si>
    <t>C06 - Spracovanie spoločných štúdií prístupu a prepojenia kultúrne/prírodne významných lokalít v cezhraničnom regióne</t>
  </si>
  <si>
    <t>C07 - Stretnutie odborného /expertného tímu</t>
  </si>
  <si>
    <t>C08 - Spracovanie odborných/expertných posudkov</t>
  </si>
  <si>
    <t>C09 - Verejná diskusia/ prezentácia</t>
  </si>
  <si>
    <t>C10 - Značenie cyklotrás, náučných a turistických chodníkov (iba doplnkovo)</t>
  </si>
  <si>
    <t>C11 - Propagačné materiály vo vzťahu k realizovanému objektu (iba doplnkovo)</t>
  </si>
  <si>
    <t>C12 - Prezentačné a propagačné aktivity vo vzťahu k realizovanému objektu (iba doplnkovo)</t>
  </si>
  <si>
    <t>D01 - Rekonštrukcia cestných úsekov II. a  III. triedy na zvýšenie dostupnosti lokalít s prírodnými/kultúrnymi pamiatkami (rekonštrukcia telesa vozovky, zlepšenie kvality povrchu vozovky)</t>
  </si>
  <si>
    <t xml:space="preserve">D02 - Realizácia opatrení smerujúcich k zmene technických parametrov vozovky </t>
  </si>
  <si>
    <t>D03 - (zvýšenie únosnosti, prejazdnosti, odstránení nebezpečných  a úzkych hrdiel)</t>
  </si>
  <si>
    <t>D04 - Výstavba/rekonštrukcia/obnova  súčastí cestných komunikácií – cestných prvkov (mosty, podjazdy, nadjazdy) pre zvýšenie návštevnosti kultúrnych/prírodných pamiatok najmä formou verejnej dopravy</t>
  </si>
  <si>
    <t>D05 - Stretnutie pracovného tímu</t>
  </si>
  <si>
    <t>D06 - Obstaranie nehnuteľností/pozemkov</t>
  </si>
  <si>
    <t>D07 - Spracovaní realizačnej/projektovej dokumentácie</t>
  </si>
  <si>
    <t>D08 - Budovanie telematických a navigačných systémov k prírodným/kultúrnym pamiatkam (iba doplnkovo)</t>
  </si>
  <si>
    <t>D09 - Propagačné materiály vo vzťahu k realizovanému objektu (iba doplnkovo)</t>
  </si>
  <si>
    <t>D10 - Prezentačné a propagačné aktivity vo vzťahu k realizovanému objektu (iba doplnkovo)</t>
  </si>
  <si>
    <t>E01 - Realizácia spoločných regionálnych/ tematických kampaní propagujúcich prírodné a kultúrne atraktivity spoločného územia</t>
  </si>
  <si>
    <t>E02 - Realizácia spoločných mediálnych produktov propagujúcich spoločné území a jeho atraktivity</t>
  </si>
  <si>
    <t>E03 - Organizácia aktivít propagujúcich spoločné územie ako turistickú destináciu a podporujúcich rozvoj cestovného ruchu v ňom</t>
  </si>
  <si>
    <t>E04 - Príprava a realizácia spoločných produktov destinačného managementu</t>
  </si>
  <si>
    <t>E05 - Poriadenie a distribúcia propagačných materiálov a nástrojov publicity pre širokú verejnosť lebo zameraných na špecifické cieľové skupiny</t>
  </si>
  <si>
    <t>E06 - Stretnutie pracovného tímu</t>
  </si>
  <si>
    <t>E07 - Spracovanie spoločného realizačného zámeru tematického produktu</t>
  </si>
  <si>
    <t>E08 - Spracovanie externých posudkov/ hodnotení</t>
  </si>
  <si>
    <t>E09 - Spracovanie spoločnej komunikačnej stratégie/ marketingovej koncepcie  zapojených objektov</t>
  </si>
  <si>
    <t>E10 - Spracovanie tematickej koncepcie zameranej na špecifické segmenty cestovného ruchu/vymedzenou skupinu atraktivít/špecifickú cieľovú skupinu</t>
  </si>
  <si>
    <t>E11 - Spracovanie územnej koncepcie riešiacej celkové využitie prírodných a kultúrnych zdrojov vo vymedzenom cezhraničnom území</t>
  </si>
  <si>
    <t>E12 - Spoločná účasť na veľtrhoch a obdobných prezentačných aktivitách cestovného ruchu vrátane poriadení nevyhnutných propagačných predmetov dlhodobé povahy (bannery, propagačné stany)</t>
  </si>
  <si>
    <t>E13 - Poriadenie vybavení  za účelom realizácie propagačných a prezentačných aktivít realizovaných produktov cestovného ruchu</t>
  </si>
  <si>
    <t>F01 - Aplikácie komunikačnej stratégie/ marketingovej koncepcie zavedenia služieb podporujúcich využívanie potenciálu kultúrneho a prírodného dedičstva</t>
  </si>
  <si>
    <t>F02 - Využitie mobilných technológií pre prezentáciu a propagáciu turistických atraktivít regiónu (audio sprievodca, GPS technológie, QR kódy)</t>
  </si>
  <si>
    <t>F03 - Realizácie publicity a propagácie pomocou webových stránok, sociálnych sietí a ďalších inovatívnych spôsobov propagácie a publicity</t>
  </si>
  <si>
    <t>F04 - Príprava špecifických nástrojov podpory cestovného ruchu – turistické karty, rodinné pasy, atď.</t>
  </si>
  <si>
    <t>F05 - Organizácia aktivít propagujúcich spoločné územie ako turistickú destináciu a podporujúcich rozvoj turizmu v ňom</t>
  </si>
  <si>
    <t>F06 - Stretnutie pracovného tímu</t>
  </si>
  <si>
    <t>F07 - Spracovanie spoločného realizačného zámeru tematického produktu</t>
  </si>
  <si>
    <t>F08 - Spracovanie spoločnej komunikačnej stratégie/ marketingovej koncepcie  zavedenia služieb podporujúcich využívanie potenciálu kultúrneho a prírodného dedičstva</t>
  </si>
  <si>
    <t xml:space="preserve">F09 - Poriadenie vybavenia – nákup technológií nevyhnutných pre zavedenie a prevádzku realizovaných nástrojov podpory cestovného ruchu </t>
  </si>
  <si>
    <t>F10 - Poriadenie vybavenia pre realizáciu opatrení propagácie služieb</t>
  </si>
  <si>
    <t>G01 - Aktivity na prezentáciu prírodného a kultúrneho dedičstva realizované vo forme doplnkových aktivít.</t>
  </si>
  <si>
    <t>A01 - Tvorba kanálu/mechanizmu výmeny a zdieľania informácií a dát</t>
  </si>
  <si>
    <t>A02 - Vytvorenie/ zdieľanie spoločných metodík a hodnotenia</t>
  </si>
  <si>
    <t>A03 - Vytvorenie/ zdieľanie spoločných databáz</t>
  </si>
  <si>
    <t>A04 - Spracovanie štúdií/koncepcií pre efektívnejší výkon starostlivosti o cezhraničné prírodne hodnotné územia</t>
  </si>
  <si>
    <t>A05 - Spracovanie plánov alebo zásad starostlivosti o cezhraničné prírodne hodnotné územia</t>
  </si>
  <si>
    <t>A06 - Spracovanie súborov doporučených opatrení/záchranných programov</t>
  </si>
  <si>
    <t>A07 - Vytvorenie pracovného/expertného tímu v oblasti starostlivosti o cezhraničné prírodne územia</t>
  </si>
  <si>
    <t>A08 - Stretnutie pracovného/expertného  tímu</t>
  </si>
  <si>
    <t>A09 - Definícia požiadaviek na efektívnejší výkon starostlivosti o cezhraničné prírodne hodnotné územia</t>
  </si>
  <si>
    <t>A10 - Realizácia okrúhleho stolu</t>
  </si>
  <si>
    <t>A11 - Spracovanie externých posudkov/ hodnotení</t>
  </si>
  <si>
    <t>A12 - Zber dát</t>
  </si>
  <si>
    <t>A13 - Terénny prieskum</t>
  </si>
  <si>
    <t>A14 - Vyznačenie lokalít v terénu</t>
  </si>
  <si>
    <t>A15 - Realizácia spoločnej konferencie</t>
  </si>
  <si>
    <t>A16 - Verejná diskusia</t>
  </si>
  <si>
    <t>A17 - Vydanie publikačných výstupov</t>
  </si>
  <si>
    <t>A18 - Prezentačné a propagačné aktivity vo vzťahu k realizovanému projektu</t>
  </si>
  <si>
    <t>B01 - Návrh a realizácia opatrení spojených s implementáciou sústavy Natura 2000</t>
  </si>
  <si>
    <t>B02 - Realizácia špeciálnej starostlivosti o vzácne biotopy s cieľom zlepšenia ich kvality a druhového zloženia (vrátane obmedzovania expanzívnych a invazívny druhov) v cezhraničnom území</t>
  </si>
  <si>
    <t>B03 - Eradikácia / regulácia invazívnych druhov (kosenie, výrez, odchyt či odlov, aplikácia biocídov apod., bezpečná likvidácia biomasy aj.)</t>
  </si>
  <si>
    <t>B04 - Realizácia starostlivosti o lesné spoločenstvá cielená na zachovanie lebo zlepšenie ich štruktúry, druhového zložení</t>
  </si>
  <si>
    <t>B05 - Realizácia starostlivosti cielená na podporu vzácnych druhov a ich biotopov, obnovu a tvorbu cenných stanovíšť</t>
  </si>
  <si>
    <t>B06 - Realizácia opatrení na podporu druhov v urbanizovanom aj. antropogénne ovplyvnenom prostredí</t>
  </si>
  <si>
    <t>B07 - Vytvorenie pracovného/expertného tímu v oblasti zlepšenia stavu druhov a biotopov</t>
  </si>
  <si>
    <t>B08 - Stretnutie pracovného/expertného  tímu</t>
  </si>
  <si>
    <t>B09 - Zber informácií a dát</t>
  </si>
  <si>
    <t>B10 - Hodnotenie rizík</t>
  </si>
  <si>
    <t>B11 - Vyznačenie lokalít v terénu</t>
  </si>
  <si>
    <t>B12 - Hodnotenie efektivity opatrenia</t>
  </si>
  <si>
    <t>B13 - Realizácia spoločnej konferencie</t>
  </si>
  <si>
    <t>B14 - Verejná diskusia</t>
  </si>
  <si>
    <t>B15 - Vydanie publikačných výstupov</t>
  </si>
  <si>
    <t>C01 - Mapovaní a monitoring  a príprava metodík a koncepčných dokumentov pre obmedzovanie inváznych druhov</t>
  </si>
  <si>
    <t>C02 - Realizácia opatrení k uchovaní a zvyšovaní početnosti druhov, realizovaná predovšetkým prostredníctvom záchrany druhov a ekosystémov a vytváraní vhodných podmienok pro ich ďalší existenciu</t>
  </si>
  <si>
    <t>C03 - Realizácia opatrení k minimalizácii a predchádzanie škodám spôsobeným silne a kriticky ohrozenými obzvlášť chránenými druhy živočíchov na komunikáciách, vodohospodárskych objektoch, pôdohospodárskych a lesných kultúrach, chovoch rýb a včiel</t>
  </si>
  <si>
    <t>C04 - Realizácia špeciálnej starostlivosti zameraná na podporu biodiverzity v chránených územiach, podporu cieľových stanovíšť a druhov</t>
  </si>
  <si>
    <t>C05 - Investície do zvyšovaní adaptívnych schopností ekosystémov a druhov na rastúcej fragmentácii krajiny, ďalší antropogénne vplyvy a na záťažové faktory životného prostredia</t>
  </si>
  <si>
    <t>C06 - Budovanie/ obnova prvkov pre interpretáciu chránených území (informační panely, náučné chodníky, návštevnícka strediska apod.),</t>
  </si>
  <si>
    <t>C07 - Realizácia opatrení na predchádzanie zavlečeniu, regulácii a likvidácii populácií inváznych druhov rastlín a živočíchov</t>
  </si>
  <si>
    <t>C08 - Realizácia opatrení navrhnutých v rámci schválených komplexných pozemkových úprav zameraných na výsadby zelene v krajine a ochranu pôdy.</t>
  </si>
  <si>
    <t>C09 - Tvorba informačných a technických nástrojov k ochrane druhov a stanovíšť</t>
  </si>
  <si>
    <t xml:space="preserve">C10 - Stretnutie projektového tímu </t>
  </si>
  <si>
    <t>C11 - Vytvorenie pracovného/expertného tímu v oblasti starostlivosti o cezhraničné prírodne územia</t>
  </si>
  <si>
    <t>C12 - Stretnutie pracovného/expertného  tímu</t>
  </si>
  <si>
    <t>C13 - Realizácia okrúhleho stolu</t>
  </si>
  <si>
    <t>C14 - Vzdelávacie semináre pre verejnosť</t>
  </si>
  <si>
    <t>C15 - Realizácia aktivít verejnej osvety</t>
  </si>
  <si>
    <t>C16 - Hodnotenie efektivity opatrenia</t>
  </si>
  <si>
    <t>C17 - Realizácia spoločnej konferencie</t>
  </si>
  <si>
    <t>C18 - Verejná diskusia</t>
  </si>
  <si>
    <t>C19 - Vydanie publikačných výstupov</t>
  </si>
  <si>
    <t>C20 - Prezentačné a propagačné aktivity vo vzťahu k realizovanému projektu</t>
  </si>
  <si>
    <t>D01 - Spracovanie plánov/projektov budovanie ekostabilizačných prvkov v cezhraničnom území</t>
  </si>
  <si>
    <t>D02 - Budovanie ekostabilizačných prvkov v krajine</t>
  </si>
  <si>
    <t>D03 - Investície do obnovy častí prírodných stanovíšť za účelom rozšírení veľkosti chránenej oblasti, zväčšenie oblasti k hľadaní potravy, rozmnožovaní a odpočinku týchto druhov a za účelom uľahčenia ich migrovaní/rozšírení</t>
  </si>
  <si>
    <t>D04 - Investície do krajinných prvkov prispievajúcich k prispôsobení sa zmenám klímy lebo ich zmiernení v cezhraničnom regióne</t>
  </si>
  <si>
    <t>D05 - Investície do umelých prvkov zelenej infraštruktúry (ekodukty, ekomosty) v cezhraničnom  regióne</t>
  </si>
  <si>
    <t>D06 - Investície do multifunkčných oblastí s cieľom využívania pôdy</t>
  </si>
  <si>
    <t xml:space="preserve">D07 - Stretnutie projektového tímu </t>
  </si>
  <si>
    <t>D08 - Vytvorenie pracovného/expertného tímu v oblasti budovania ekostabilizačných prvkov v krajine a zelenej infraštruktúry</t>
  </si>
  <si>
    <t>D09 - Stretnutie pracovného/expertného  tímu</t>
  </si>
  <si>
    <t>D10 - Nákup pozemkov</t>
  </si>
  <si>
    <t>D11 - Projektová/stavebná dokumentácia</t>
  </si>
  <si>
    <t>D12 - Prezentačné a propagačné aktivity vo vzťahu k realizovanému projektu</t>
  </si>
  <si>
    <t>E01 - Tvorba kanálu/mechanizmu výmeny a zdieľania informácií a dát</t>
  </si>
  <si>
    <t>E02 - Vytvorenie/ zdieľanie spoločných metodík a hodnotenia</t>
  </si>
  <si>
    <t>E03 - Vytvorenie/ zdieľanie spoločných databází</t>
  </si>
  <si>
    <t>E04 - Vytvorenie spoločného riadiaceho/ manažérskeho systému</t>
  </si>
  <si>
    <t>E05 - Spracovanie cezhraničných plánov riadenia/manažmentu prírodne hodnotných území ich vybraných častí a okolitého územia (vrátane chránených území)</t>
  </si>
  <si>
    <t>E06 - Spracovanie plánov lebo zásad starostlivosti o cezhraničné prírodne hodnotné územia</t>
  </si>
  <si>
    <t>E07 - Spracovanie súborov doporučených opatrení/záchranných programov v starostlivosti o cezhraničné prírodne hodnotné územia</t>
  </si>
  <si>
    <t>E08 - Realizácia spoločných cezhraničných plánov riadenia/manažmentu prírodne hodnotných území ich vybraných častí a okolitého územia (vrátane chránených území)</t>
  </si>
  <si>
    <t xml:space="preserve">E09 - Stretnutie projektového tímu </t>
  </si>
  <si>
    <t>E10 - Vytvorenie pracovného/expertného tímu v oblasti riadenia/managementu prírodne hodnotných území v cezhraničnom regióne</t>
  </si>
  <si>
    <t>E11 - Stretnutie pracovného/expertného tímu</t>
  </si>
  <si>
    <t>E12 - Zber informácií a dát</t>
  </si>
  <si>
    <t>E13 - Hodnotenie rizík</t>
  </si>
  <si>
    <t>E14 - Vyznačenie lokalít v terénu</t>
  </si>
  <si>
    <t>E15 - Terénny prieskum</t>
  </si>
  <si>
    <t>E16 - Poriadenie vybavení/ technológií nevyhnutného k realizácii spoločných cezhraničných plánov riadenia/manažmentu prírodne hodnotných území</t>
  </si>
  <si>
    <t>E17 - Realizácia investícií nevyhnutných pri realizácii spoločných cezhraničných plánov riadenia/manažmentu prírodne hodnotných území</t>
  </si>
  <si>
    <t>E18 - Realizácia spoločnej konferencie</t>
  </si>
  <si>
    <t>E19 - Verejná diskusia</t>
  </si>
  <si>
    <t>E20 - Vydanie publikačných výstupov</t>
  </si>
  <si>
    <t>E21 - Prezentačné a propagačné aktivity vo vzťahu k realizovanému projektu</t>
  </si>
  <si>
    <t>F01 - Tvorba kanálu/mechanizmu výmeny a zdieľania informácií a dát</t>
  </si>
  <si>
    <t>F02 - Vytvorenie/ zdieľanie spoločných metodík a hodnotenia</t>
  </si>
  <si>
    <t>F03 - Vytvorenie/ zdieľanie spoločných databáz</t>
  </si>
  <si>
    <t>F04 - Spracovanie spoločných štúdií /koncepcií/stratégií v oblasti starostlivosti a ochrany životného prostredia</t>
  </si>
  <si>
    <t>F05 - Vytvorenie spoločného riadiaceho/ manažérskeho systému</t>
  </si>
  <si>
    <t xml:space="preserve">F06 - Stretnutie projektového tímu </t>
  </si>
  <si>
    <t>F07 - Vytvorenie pracovného/expertného tímu v oblasti starostlivosti o cezhraničné prírodne významne územia</t>
  </si>
  <si>
    <t>F08 - Stretnutie pracovného/expertného  tímu</t>
  </si>
  <si>
    <t>F09 - Zber informácií a dát</t>
  </si>
  <si>
    <t>F10 - Aktivity na vytváranie väzieb a súčinnosti medzi výskumnými inštitúciami, organizáciami ochrany prírody a realizátormi ochrany prírody</t>
  </si>
  <si>
    <t>F11 - Nákup poradenských a expertných služieb v oblasti výskumu podporujúce zlepšenie cezhraničnej starostlivosti a ochrany o prírodne významné územia</t>
  </si>
  <si>
    <t>F12 - Realizácia spoločných výskumných aktivít v cezhraničnom priestore v oblasti starostlivosti a ochrany životného prostredia</t>
  </si>
  <si>
    <t>F13 - Poriadenie vybavenia nevyhnutného pre realizáciu spoločných výskumných aktivít</t>
  </si>
  <si>
    <t>F14 - Stavebné úpravy realizované v súvislosti s umiestnením a prevádzkou vybavenia/technológií pre realizáciu spoločných výskumných aktivít</t>
  </si>
  <si>
    <t>F15 - Projektová/realizačná dokumentácia</t>
  </si>
  <si>
    <t>F16 - Realizácia spoločnej konferencie</t>
  </si>
  <si>
    <t>F17 - Verejná diskusia</t>
  </si>
  <si>
    <t>F18 - Vydanie publikačných výstupov</t>
  </si>
  <si>
    <t>F19 - Prezentačné a propagačné aktivity vo vzťahu k realizovanému projektu</t>
  </si>
  <si>
    <t>G01 - Tvorba kanálu/mechanizmu výmeny a zdieľania informácií a dát</t>
  </si>
  <si>
    <t>G02 - Vytvorenie/zdieľanie spoločných metodík a hodnotenia</t>
  </si>
  <si>
    <t>G03 - Vytvorenie/zdieľanie spoločných databáz</t>
  </si>
  <si>
    <t>G04 - Vytvorenie spoločných riadiacich/manažérskych systémov</t>
  </si>
  <si>
    <t>G05 - Stretnutie projektového tímu</t>
  </si>
  <si>
    <t>G06 - Vytvorenie pracovného/expertného tímu v oblasti starostlivosti o cezhraničné prírodne územia</t>
  </si>
  <si>
    <t>G07 - Stretnutie pracovného /expertného tímu</t>
  </si>
  <si>
    <t>G08 - Realizácia okrúhlych stolov</t>
  </si>
  <si>
    <t>G09 - Realizácia vzdelávacích seminárov</t>
  </si>
  <si>
    <t>G10 - Realizácia spoločných konferencií</t>
  </si>
  <si>
    <t>G11 - Verejná prezentácia/debata</t>
  </si>
  <si>
    <t>G12 - Zber informácií a dát</t>
  </si>
  <si>
    <t>G13 - Vyznačenie lokalít</t>
  </si>
  <si>
    <t>G14 - Poriadené vybavení/technológií/zariadení nevyhnutného pre realizáciu monitoringu a vyhodnocovania stavu ŽP</t>
  </si>
  <si>
    <t>G15 - Stavebné úpravy realizované v súvislosti s umiestnením a prevádzkou vybavenia/technológií pre realizáciu spoločných výskumných aktivít</t>
  </si>
  <si>
    <t>G16 - Príprava projektovej/realizačnej dokumentácie</t>
  </si>
  <si>
    <t>G17 - Vydanie publikačných výstupov</t>
  </si>
  <si>
    <t>G18 - Prezentačné a propagačné aktivity vo vzťahu k realizovanému projektu</t>
  </si>
  <si>
    <t>H01 - Spracovanie spoločných plánov/ štúdií k téme aktivity</t>
  </si>
  <si>
    <t>H02 - Monitoring procesov eróznej ohrozenosti</t>
  </si>
  <si>
    <t>H03 - Vytvorenie spoločných informačných systémov</t>
  </si>
  <si>
    <t>H04 - Vytvorenie spoločných riadiacich a manažérskych systémov</t>
  </si>
  <si>
    <t>H05 - Vytvorenie komplexného protierózneho opatrenia</t>
  </si>
  <si>
    <t>H06 - Realizácia organizačných protieróznych opatrení  (vhodné umiestnenie rastlín, pásové pestovanie plodín, vhodný tvar a veľkosť pozemkov, vegetačné pásy, záchytné trávne pásy)</t>
  </si>
  <si>
    <t>H07 - Realizácia opatrení pre zvýšenie schopnosti zadržiavanie vody v pôde</t>
  </si>
  <si>
    <t>H08 - Koordinačné opatrenia s protipovodňovými plánmi</t>
  </si>
  <si>
    <t>H09 - Realizácia opatrení pre obnovu pôdotvorného procesu</t>
  </si>
  <si>
    <t>H10 - Realizácia agrotechnických a vegetačných protieróznych opatrení (pôdoochranná kultivácia, protierózna orba, protierózne satie kukurice, protierózna ochrana zemiakov)</t>
  </si>
  <si>
    <t>H11 - Realizácia technických protieróznych opatrení (terénne urovnanie, průlehy, priekopy, terasy, hrádze, protierózne nádrže, protierózne cesty)</t>
  </si>
  <si>
    <t>H12 - Realizácia opatrení na kultiváciu/rekultiváciu pôdy</t>
  </si>
  <si>
    <t>H13 - Stretnutie projektového tímu</t>
  </si>
  <si>
    <t>H14 - Stretnutie pracovného /expertného tímu</t>
  </si>
  <si>
    <t>H15 - Definícia spoločných problémov a výziev v téme aktivity</t>
  </si>
  <si>
    <t>H16 - Spracovanie expertných posudkov/hodnotenie v téme aktivity</t>
  </si>
  <si>
    <t>H17 - Realizácia okrúhlych stolov</t>
  </si>
  <si>
    <t>H18 - Realizácia vzdelávacích seminárov</t>
  </si>
  <si>
    <t>H19 - Realizácia spoločných konferencií</t>
  </si>
  <si>
    <t>H20 - Verejná prezentácia</t>
  </si>
  <si>
    <t>H21 - Poriadenie zariadení</t>
  </si>
  <si>
    <t>H22 - Poriadenie vybavení</t>
  </si>
  <si>
    <t>H23 - Opatrenia publicity</t>
  </si>
  <si>
    <t>A01 - Stretnutie pracovného/expertného tímu</t>
  </si>
  <si>
    <t>A02 - Vytvorení spoločných plánov rozvoja</t>
  </si>
  <si>
    <t>A03 - Spracovanie spoločnej štúdie</t>
  </si>
  <si>
    <t>A04 - Spoločná konferencia/seminár</t>
  </si>
  <si>
    <t>A05 - Realizácia okrúhleho stola</t>
  </si>
  <si>
    <t>A06 - Tvorba spoločnej informačnej platformy</t>
  </si>
  <si>
    <t>A07 - Vytvorenie spoločných riadiacich a manažérskych systémov</t>
  </si>
  <si>
    <t>A08 - Spracovanie analytickej časti</t>
  </si>
  <si>
    <t>A09 - Dotazníkové šetrenie</t>
  </si>
  <si>
    <t>A10 - Zber dát</t>
  </si>
  <si>
    <t>A11 - Spracovanie strategickej časti</t>
  </si>
  <si>
    <t>A12 - Spracovanie expertných posudkov a hodnotení</t>
  </si>
  <si>
    <t>A13 - Verejná prezentácia</t>
  </si>
  <si>
    <t>A14 - Obstaranie vybavenia za účelom zaistenie prevádzky spoločných informačných platforiem a riadiacich a manažérskych systémov</t>
  </si>
  <si>
    <t>A15 - Opatrenia publicity</t>
  </si>
  <si>
    <t>B01 - Stretnutie pracovného tímu</t>
  </si>
  <si>
    <t>B02 - Definovanie spoločných tém, potrieb a problémov</t>
  </si>
  <si>
    <t>B03 - Vytvorenie spoločnej cezhraničnej databázy</t>
  </si>
  <si>
    <t xml:space="preserve">B04 - Usporiadanie spoločných aktivít v kulturno-rekreačnej/ športovej oblasti </t>
  </si>
  <si>
    <t>B05 - Usporiadanie spoločnej spoločenskej aktivity podporujúcej identitu a tradície</t>
  </si>
  <si>
    <t>B06 - Realizácia spoločných verejných vzdelávacích aktivít</t>
  </si>
  <si>
    <t>B07 - Príprava spoločných projektov</t>
  </si>
  <si>
    <t xml:space="preserve">B08 - Aktivita smerujúca k propagácii cezhraničnej spolupráce a spoločného územia (spoločné publikácie, internetové stránky) </t>
  </si>
  <si>
    <t>B09 - Tvorba spoločnej informačnej platformy</t>
  </si>
  <si>
    <t>B10 - Realizácia/ prepojenie spoločných informačných systémov, databáz s cieľom zlepšenia správy a ďalšieho rozvoja prihraničnej oblasti</t>
  </si>
  <si>
    <t>B11 - Realizácia školiaceho/vzdelávacieho  programu pre organizačné štruktúry v oblastiach efektívnej správy, vzdelávania, kultúrneho a prírodného dedičstva</t>
  </si>
  <si>
    <t>B12 - Tvorba kanálu/mechanizmu výmeny a zdieľania informácií a dát</t>
  </si>
  <si>
    <t>B13 - Prezentačné a propagačné aktivity vo vzťahu k realizovanému projektu</t>
  </si>
  <si>
    <t xml:space="preserve">B14 - Obstaranie vybavenia v súvislosti s realizáciou aktivít k zvyšovaní inštitucionálnych kapacít a zručností organizačných štruktúr v oblastiach efektívnej správy, vzdelávania, kultúrneho a prírodného dedičstva </t>
  </si>
  <si>
    <t>B15 - Spracovaní realizačnej/projektovej dokumentácie</t>
  </si>
  <si>
    <t>B16 - Stavebné úpravy realizované v súvislosti s realizáciou s umiestnením a prevádzkou vybavenia</t>
  </si>
  <si>
    <t>B17 - Obstaranie vybavenia</t>
  </si>
  <si>
    <t>C01 - Stretnutie pracovného tímu</t>
  </si>
  <si>
    <t>C02 - Definovanie spoločných tém, potrieb a problémov</t>
  </si>
  <si>
    <t>C03 - Spracovanie spoločného plánu rozvoja spolupráce</t>
  </si>
  <si>
    <t>C04 - Usporiadanie spoločnej prezentačnej aktivity</t>
  </si>
  <si>
    <t>C05 - Usporiadanie spoločnej spoločenskej aktivity podporujúcej identitu a tradície</t>
  </si>
  <si>
    <t>C06 - Usporiadanie spoločných konzultácií</t>
  </si>
  <si>
    <t>C07 - Usporiadanie spoločného školenia</t>
  </si>
  <si>
    <t>C08 - Usporiadanie spoločnej konferencie</t>
  </si>
  <si>
    <t>C09 - Spoločné propagačné aktivity</t>
  </si>
  <si>
    <t>C10 - Vyhľadávanie spoločných príležitostí a kontaktov</t>
  </si>
  <si>
    <t>C11 - Spoločná príprava projektov</t>
  </si>
  <si>
    <t>C12 - Spracovaní spoločnej databázy</t>
  </si>
  <si>
    <t>C13 - Realizácia spoločných verejných vzdelávacích aktivít</t>
  </si>
  <si>
    <t>C14 - Realizácia výmennej stáže /pobytu</t>
  </si>
  <si>
    <t>C15 - Spracovanie spoločných metodík/pracovných materiálov</t>
  </si>
  <si>
    <t>C16 - Vytvorenie spoločného riadiaceho a manažérskeho systému</t>
  </si>
  <si>
    <t>C17 - Realizácia okrúhleho stola</t>
  </si>
  <si>
    <t xml:space="preserve">C18 - Aktivita smerujúca k propagácii cezhraničnej spolupráce a spoločného územia (spoločné publikácie, internetové stránky) </t>
  </si>
  <si>
    <t>C19 - Tvorba spoločnej informačnej platformy</t>
  </si>
  <si>
    <t>C20 - Tvorba kanálu/mechanizmu výmeny a zdieľania informácií a dát</t>
  </si>
  <si>
    <t>C21 - Realizácia/ prepojenie spoločných informačných systémov, databáz s cieľom zlepšenia správy a ďalšieho rozvoja prihraničnej oblasti</t>
  </si>
  <si>
    <t>C22 - Stretnutia projektového tímu</t>
  </si>
  <si>
    <t>C23 - Verejná prezentácia/ diskusia</t>
  </si>
  <si>
    <t>C24 - Obstaranie vybavenia</t>
  </si>
  <si>
    <t>D01 - Stretnutie pracovného tímu</t>
  </si>
  <si>
    <t>D02 - Definovanie spoločných tém, potrieb a problémov</t>
  </si>
  <si>
    <t>D03 - Spracovanie spoločného plánu rozvoja spolupráce v oblasti verejnej správy a celospoločensky prínosných oblastiach</t>
  </si>
  <si>
    <t>D04 - Realizácia okrúhleho stola v oblasti verejnej správy a celospoločensky prínosných oblastiach</t>
  </si>
  <si>
    <t>D05 - Aktivita spoločného plánovania/optimalizácie v oblasti verejnej správy a celospoločensky prínosných oblastiach</t>
  </si>
  <si>
    <t>D06 - Vytvorenie spoločnej siete</t>
  </si>
  <si>
    <t>D07 - Realizácia spoločnej konferencie v oblasti verejnej správy a celospoločensky prínosných oblastiach</t>
  </si>
  <si>
    <t>D08 - Spoločná kooperačná aktivita na výmenu skúseností a prenosu know –how medzi partnermi projektu</t>
  </si>
  <si>
    <t>D09 - Spoločná výmenná aktivita medzi partnermi projektu (realizácia záujmových aktivít, vzájomné poznanie, osveta, mimoškolské vzdelávanie, vzájomné návštevy)</t>
  </si>
  <si>
    <t>D10 - Spoločný vzdelávací program/seminár pre pracovníkov v oblasti verejnej správy a celospoločensky prínosných oblastiach</t>
  </si>
  <si>
    <t>D11 - Vytváranie spoločnej databázy</t>
  </si>
  <si>
    <t>D12 - Vytvorenie spoločného riadiaceho/  manažérskeho systému</t>
  </si>
  <si>
    <t xml:space="preserve">D13 - Usporiadanie spoločnej verejnej aktivity v kultúrno-rekreačnej/ športovej oblasti </t>
  </si>
  <si>
    <t>D14 - Usporiadanie spoločnej spoločenskej aktivity podporujúcej identitu a tradície</t>
  </si>
  <si>
    <t xml:space="preserve">D15 - Aktivita smerujúca k propagácii cezhraničnej spolupráce a spoločného územia (spoločné publikácie, internetové stránky) </t>
  </si>
  <si>
    <t>D16 - Tvorba spoločnej informačnej platformy</t>
  </si>
  <si>
    <t>D17 - Realizácia/ prepojenie spoločných informačných systémov, databáz s cieľom zlepšenia správy a ďalšieho rozvoja prihraničnej oblasti</t>
  </si>
  <si>
    <t>D18 - Vytvorenie stálej pracovnej skupiny/ tímu v oblasti verejnej správy a celospoločensky prínosných oblastiach</t>
  </si>
  <si>
    <t>D19 - Aktivity na podporu činnosti stálej pracovnej skupiny/tímu v oblasti verejnej správy a celospoločensky prínosných oblastiach</t>
  </si>
  <si>
    <t>D20 - Realizácia diskusného panelu  v oblasti verejnej správy a celospoločensky prínosných oblastiach</t>
  </si>
  <si>
    <t>D21 - Zavádzanie nových riešení a prístupov pri verejnej správe a v celospoločensky prínosných oblastiach</t>
  </si>
  <si>
    <t>D22 - Výmenná stáž pracovníkov v oblasti verejnej správy a celospoločensky prínosných oblastiach</t>
  </si>
  <si>
    <t>D23 - Tvorba kanálu/mechanizmu výmeny a zdieľania informácií a dát</t>
  </si>
  <si>
    <t xml:space="preserve">D24 - Prezentačné a propagačné aktivity vo vzťahu k realizovanému projektu </t>
  </si>
  <si>
    <t>D25 - Obstaranie vybavenia</t>
  </si>
  <si>
    <t>Konkrétny cieľ žiadosti</t>
  </si>
  <si>
    <t xml:space="preserve">Konkrétny cieľ: </t>
  </si>
  <si>
    <t>Konkrétny cieľ:</t>
  </si>
  <si>
    <t xml:space="preserve">Cieľová hodnota: </t>
  </si>
  <si>
    <t xml:space="preserve">Čas plnenia: </t>
  </si>
  <si>
    <t>Kódy pre oblasť hospodárskej činnosti</t>
  </si>
  <si>
    <t>03 Výroba potravín a nápojov</t>
  </si>
  <si>
    <t>05 Výroba dopravných prostriedkov</t>
  </si>
  <si>
    <r>
      <t xml:space="preserve">ZHRNUTIE ROZPOČTU NA ÚROVNI </t>
    </r>
    <r>
      <rPr>
        <b/>
        <i/>
        <sz val="11"/>
        <color indexed="8"/>
        <rFont val="Arial Narrow"/>
        <family val="2"/>
        <charset val="238"/>
      </rPr>
      <t>PROJEKTU</t>
    </r>
    <r>
      <rPr>
        <i/>
        <sz val="11"/>
        <color indexed="8"/>
        <rFont val="Arial Narrow"/>
        <family val="2"/>
        <charset val="238"/>
      </rPr>
      <t>(Automaticky generované)</t>
    </r>
  </si>
  <si>
    <r>
      <t>§</t>
    </r>
    <r>
      <rPr>
        <sz val="11"/>
        <color indexed="8"/>
        <rFont val="Times New Roman"/>
        <family val="1"/>
        <charset val="238"/>
      </rPr>
      <t xml:space="preserve">  </t>
    </r>
    <r>
      <rPr>
        <sz val="11"/>
        <color indexed="8"/>
        <rFont val="Arial Narrow"/>
        <family val="2"/>
        <charset val="238"/>
      </rPr>
      <t xml:space="preserve">všetky informácie obsiahnuté v žiadosti o nenávratný finančný príspevok a všetkých jej prílohách sú úplné, pravdivé a správne, </t>
    </r>
  </si>
  <si>
    <r>
      <t>§</t>
    </r>
    <r>
      <rPr>
        <sz val="11"/>
        <color indexed="8"/>
        <rFont val="Times New Roman"/>
        <family val="1"/>
        <charset val="238"/>
      </rPr>
      <t xml:space="preserve">  </t>
    </r>
    <r>
      <rPr>
        <sz val="11"/>
        <color indexed="8"/>
        <rFont val="Arial Narrow"/>
        <family val="2"/>
        <charset val="238"/>
      </rPr>
      <t>zabezpečím finančné prostriedky na spolufinancovanie projektu tak, aby nebola ohrozená jeho implementácia,</t>
    </r>
  </si>
  <si>
    <r>
      <t>§</t>
    </r>
    <r>
      <rPr>
        <sz val="11"/>
        <color indexed="8"/>
        <rFont val="Times New Roman"/>
        <family val="1"/>
        <charset val="238"/>
      </rPr>
      <t xml:space="preserve">  </t>
    </r>
    <r>
      <rPr>
        <sz val="11"/>
        <color indexed="8"/>
        <rFont val="Arial Narrow"/>
        <family val="2"/>
        <charset val="238"/>
      </rPr>
      <t>na oprávnené výdavky uvedené v projekte nežiadam o inú pomoc, resp. požadovanie inej pomoci je v súlade s pravidlami kumulácie ustanovenými v príslušných právnych predpisov poskytovania štátnej pomoci a na tieto výdavky v minulosti nebol poskytnutý príspevok z verejných prostriedkov ani z Recyklačného fondu,</t>
    </r>
  </si>
  <si>
    <r>
      <t>§</t>
    </r>
    <r>
      <rPr>
        <sz val="11"/>
        <color indexed="8"/>
        <rFont val="Times New Roman"/>
        <family val="1"/>
        <charset val="238"/>
      </rPr>
      <t xml:space="preserve">  </t>
    </r>
    <r>
      <rPr>
        <sz val="11"/>
        <color indexed="8"/>
        <rFont val="Arial Narrow"/>
        <family val="2"/>
        <charset val="238"/>
      </rPr>
      <t>údaje uvedené v žiadosti o NFP sú identické s údajmi odoslanými prostredníctvom verejnej časti portálu ITMS2014+,</t>
    </r>
  </si>
  <si>
    <r>
      <t>§</t>
    </r>
    <r>
      <rPr>
        <sz val="11"/>
        <color indexed="8"/>
        <rFont val="Times New Roman"/>
        <family val="1"/>
        <charset val="238"/>
      </rPr>
      <t xml:space="preserve">  </t>
    </r>
    <r>
      <rPr>
        <sz val="11"/>
        <color indexed="8"/>
        <rFont val="Arial Narrow"/>
        <family val="2"/>
        <charset val="238"/>
      </rPr>
      <t>som si vedomý skutočnosti, že na NFP nie je právny nárok,</t>
    </r>
  </si>
  <si>
    <r>
      <t>§</t>
    </r>
    <r>
      <rPr>
        <sz val="11"/>
        <color indexed="8"/>
        <rFont val="Times New Roman"/>
        <family val="1"/>
        <charset val="238"/>
      </rPr>
      <t xml:space="preserve">  </t>
    </r>
    <r>
      <rPr>
        <sz val="11"/>
        <color indexed="8"/>
        <rFont val="Arial Narrow"/>
        <family val="2"/>
        <charset val="238"/>
      </rPr>
      <t>som si vedomý zodpovednosti za predloženie neúplných a nesprávnych údajov, pričom beriem na vedomie, že preukázanie opaku je spojené s rizikom možných následkov v rámci konania o žiadosti o NFP a/alebo implementácie projektu (napr. možnosť mimoriadneho ukončenia zmluvného vzťahu, vznik neoprávnených výdavkov).</t>
    </r>
  </si>
  <si>
    <r>
      <t>Zaväzujem sa bezodkladne písomne informovať poskytovateľa o všetkých zmenách, ktoré sa týkajú uvedených údajov a skutočností. Súhlasím so správou, spracovaním a uchovávaním všetkých uvedených osobných údajov v súlade so zák. č. 122/2013 Z. z. o </t>
    </r>
    <r>
      <rPr>
        <sz val="11"/>
        <color indexed="8"/>
        <rFont val="Arial Narrow"/>
        <family val="2"/>
        <charset val="238"/>
      </rPr>
      <t>ochrane osobných údajov a o zmene a doplnení niektorých zákonov pre účely implementácie príslušného programu spolupráce.</t>
    </r>
  </si>
  <si>
    <r>
      <t>Merná jednotka:</t>
    </r>
    <r>
      <rPr>
        <i/>
        <sz val="11"/>
        <color indexed="8"/>
        <rFont val="Arial Narrow"/>
        <family val="2"/>
        <charset val="238"/>
      </rPr>
      <t xml:space="preserve"> </t>
    </r>
  </si>
  <si>
    <r>
      <t>Východisková hodnota:</t>
    </r>
    <r>
      <rPr>
        <sz val="11"/>
        <color indexed="8"/>
        <rFont val="Arial Narrow"/>
        <family val="2"/>
        <charset val="238"/>
      </rPr>
      <t xml:space="preserve"> </t>
    </r>
  </si>
  <si>
    <t>Projektové aktivity</t>
  </si>
  <si>
    <t>Merateľný ukazovateľ:</t>
  </si>
  <si>
    <t>Partneri v projekte</t>
  </si>
  <si>
    <t>Cieľové skupiny</t>
  </si>
  <si>
    <t>žiaci a študenti</t>
  </si>
  <si>
    <t>pedagogický personál a školitelia</t>
  </si>
  <si>
    <t>zamestnanci a zamestnávatelia</t>
  </si>
  <si>
    <t>malé a stredné podniky</t>
  </si>
  <si>
    <t>obyvatelia cezhraničného regiónu</t>
  </si>
  <si>
    <t>návštevníci cezhraničného regiónu</t>
  </si>
  <si>
    <t>zamestnanci miestnej a regionálnej samosprávy</t>
  </si>
  <si>
    <t>podnikateľské subjekty pôsobiace v cezhraničnom regióne</t>
  </si>
  <si>
    <t>Cieľové skupiny podľa KC</t>
  </si>
  <si>
    <t>Sektor:</t>
  </si>
  <si>
    <t>Zvolte jednu z možností</t>
  </si>
  <si>
    <t>Ďalšie prílohy poskytujúce bližšie informácie o projekte</t>
  </si>
  <si>
    <t>vyber</t>
  </si>
  <si>
    <t>05 Veľké mestské a vidiecke oblasti</t>
  </si>
  <si>
    <t>04 Veľké mestské a malé mestské oblasti</t>
  </si>
  <si>
    <t>06 Malé mestské a vidiecke oblasti</t>
  </si>
  <si>
    <t>07 Veľké a malé mestské oblasti a vidiecke oblasti</t>
  </si>
  <si>
    <t>Kód žiadosti o NFP:</t>
  </si>
  <si>
    <t>Percento:</t>
  </si>
  <si>
    <t>Percento:
(max. 15%)</t>
  </si>
  <si>
    <t>Percentuálny podiel rozpočtovej kapitoly (max 15 %) z výšky výdavkov v rozpočtovej kapitole 2</t>
  </si>
  <si>
    <t>Požadovaná suma príspevku z národného financovania</t>
  </si>
  <si>
    <t>Riadenie projektu</t>
  </si>
  <si>
    <t>Zabezpečenie povinnej publicity projektu</t>
  </si>
  <si>
    <t>C02 - Výstavba/rekonštrukcia turistických chodníkov, tematických náučných chodníkov, alebo špecifických chodníkov a trás pre športovú turistiku (in-line, lyžiarske, vodácke, atď.) zlepšujúcich prístup a prepojenie kultúrne/prírodne významných lokalít</t>
  </si>
  <si>
    <t>01 Poľnohospodárstvo a lesníctvo</t>
  </si>
  <si>
    <t>02 Rybolov a akvakultúra</t>
  </si>
  <si>
    <t>04 Výroba textilu a textilných výrobkov</t>
  </si>
  <si>
    <t>06 Výroba počítačových, elektronických a optických výrobkov</t>
  </si>
  <si>
    <t>07 Iné nešpecifikované výrobné odvetvia</t>
  </si>
  <si>
    <t>08 Stavebníctvo</t>
  </si>
  <si>
    <t>09 Ťažba a dobývanie (vrátane ťažby energetických surovín)</t>
  </si>
  <si>
    <t>10 Elektrina, plyn, para, teplá voda a studený vzduch</t>
  </si>
  <si>
    <t>11 Dodávka vody, čistenie a odvod odpadových vôd, odpady a služby odstraňovania odpadov</t>
  </si>
  <si>
    <t>12 Doprava a skladovanie</t>
  </si>
  <si>
    <t>13 Informačné a komunikačné činnosti vrátane telekomunikácií, informačných služieb, počítačového programovania, poradenstva a súvisiacich služieb</t>
  </si>
  <si>
    <t>14 Veľkoobchod a maloobchod</t>
  </si>
  <si>
    <t>15 Činnosti cestovného ruchu, ubytovacích a stravovacích služieb</t>
  </si>
  <si>
    <t>16 Finančné a poisťovacie činnosti</t>
  </si>
  <si>
    <t>17 Činnosti v oblasti nehnuteľností, prenájom a obchodné činnosti</t>
  </si>
  <si>
    <t>18 Verejná správa</t>
  </si>
  <si>
    <t>19 Vzdelávanie</t>
  </si>
  <si>
    <t>20 Zdravotníctvo</t>
  </si>
  <si>
    <t>21 Sociálna pomoc, služby na úrovni komunít, sociálne a osobné služby</t>
  </si>
  <si>
    <t>22 Činnosti súvisiace so životným prostredím a zmenou klímy</t>
  </si>
  <si>
    <t>23 Umenie, zábava, kreatívny priemysel a rekreácia</t>
  </si>
  <si>
    <t>24 Iné nešpecifikované služby</t>
  </si>
  <si>
    <t>4.5 Administratívna a prevádzková kapacita žiadateľa</t>
  </si>
  <si>
    <t>Zabezpečenie kvalitnej a plynulej implementácie programu ako predpokladu zabezpečenia dosiahnutia stanovených cieľov</t>
  </si>
  <si>
    <t xml:space="preserve">Popis aktivity: </t>
  </si>
  <si>
    <t>Počet zamestnancov, ktorých platy sú spolufinancované z technickej pomoci (ekvivalent plného pracovného úväzku)</t>
  </si>
  <si>
    <t xml:space="preserve">Vykonané štúdie a hodnotenie </t>
  </si>
  <si>
    <t>Počet zrealizovaných informačných aktivít</t>
  </si>
  <si>
    <t>Riadenie implementácie, kontroly a audity operačného programu (riadiaci orgán, národný orgán, spoločný technický sekretariát, certifikačný orgán, orgán auditu a spolupracujúce orgány</t>
  </si>
  <si>
    <t>Zabezpečenie výkonu kontrolných a audítorských činností</t>
  </si>
  <si>
    <t>Zabezpečenie plnohodnotného fungovania monitorovacieho výboru</t>
  </si>
  <si>
    <t>Monitorovanie implementácie na úrovni projektov a programu, príprava správ</t>
  </si>
  <si>
    <t>Hodnotenie implementácie programu, plnenia stanovených cieľov a dopadov implementácie</t>
  </si>
  <si>
    <t>Spracovanie štúdií, analýz a expertných posudkov</t>
  </si>
  <si>
    <t>Fungovanie Spoločného technického sekretariátu</t>
  </si>
  <si>
    <t>Podpora žiadateľov a prijímateľov v procese tvorby a implementácie projektov prostredníctvom poskytovania informácií a konzultácií</t>
  </si>
  <si>
    <t>Príprava a realizácia komunikačného plánu</t>
  </si>
  <si>
    <t>Využívanie externej podpory pri riadení, kontrole a audite</t>
  </si>
  <si>
    <t>Prevádzka a aktualizácia monitorovacieho systému</t>
  </si>
  <si>
    <t>Efektívne zapojenie partnerov do implementácie programu a sprístupňovanie informácií za účelom zvýšenia transparentnosti a predchádzania podvodom</t>
  </si>
  <si>
    <t>Technické, priestorové a prevádzkové vybavenie (riadiaci orgán, národný orgán, spoločný technický sekretariát, certifikačný orgán, orgán auditu a spolupracujúce orgány)</t>
  </si>
  <si>
    <t>Vzdelávacie aktivity pre žiadateľov/prijímateľov a štruktúry zodpovedné za riadenie kontrolu a audit programu</t>
  </si>
  <si>
    <t>Aktivity súvisiace s prípravou nového programového obdobia</t>
  </si>
  <si>
    <t>ŽoNFP pre TA</t>
  </si>
  <si>
    <t>Merateľné ukazovatele</t>
  </si>
  <si>
    <t>Aktivity pre TA</t>
  </si>
  <si>
    <t>počet</t>
  </si>
  <si>
    <t>Aktivita:</t>
  </si>
  <si>
    <t xml:space="preserve">Žiadateľ : </t>
  </si>
  <si>
    <t xml:space="preserve">1. Identifikácia žiadateľa </t>
  </si>
  <si>
    <t>Predmet činnosti žiadateľa:</t>
  </si>
  <si>
    <r>
      <t xml:space="preserve">1.1.1 Identifikácia organizačnej zložky žiadateľa zodpovednej za realizáciu projektu </t>
    </r>
    <r>
      <rPr>
        <sz val="11"/>
        <color theme="1"/>
        <rFont val="Arial Narrow"/>
        <family val="2"/>
        <charset val="238"/>
      </rPr>
      <t>(ak relevantné)</t>
    </r>
  </si>
  <si>
    <t>1.1 Identifikácia žiadateľa</t>
  </si>
  <si>
    <t>1.1.2 Komunikácia žiadateľa vo veci žiadosti o NFP</t>
  </si>
  <si>
    <t>Názov žiadateľa:</t>
  </si>
  <si>
    <t>Označenie žiadateľa:</t>
  </si>
  <si>
    <t xml:space="preserve">Celkový rozpočet </t>
  </si>
  <si>
    <t>Priame výdavky  projektu:</t>
  </si>
  <si>
    <t>Ja, dolupodpísaný žiadateľ  čestne vyhlasujem, že:</t>
  </si>
  <si>
    <r>
      <t>§</t>
    </r>
    <r>
      <rPr>
        <sz val="11"/>
        <color indexed="8"/>
        <rFont val="Times New Roman"/>
        <family val="1"/>
        <charset val="238"/>
      </rPr>
      <t xml:space="preserve">  </t>
    </r>
    <r>
      <rPr>
        <sz val="11"/>
        <color indexed="8"/>
        <rFont val="Arial Narrow"/>
        <family val="2"/>
        <charset val="238"/>
      </rPr>
      <t>projekt je v súlade s princípmi podpory rovnosti mužov a žien a nediskriminácie podľa článku 7 nariadenia o Európskeho parlamentu a Rady (EÚ) č. 1303/2013 zo 17. decembra 2013, ktorým sa stanovujú spoločné ustanovenia o Európskom fonde regionálneho rozvoja, Európskom sociálnom fonde, Kohéznom fonde, Európskom poľnohospodárskom fonde pre rozvoj vidieka a Európskom námornom a rybárskom fonde a ktorým sa stanovujú všeobecné ustanovenia o Európskom fonde regionálneho rozvoja, Európskom sociálnom fonde, Kohéznom fonde a Európskom námornom a rybárskom fonde, a ktorým sa zrušuje nariadenie Rady (ES) č. 1083/2006  (ďalej len ,,všeobecné nariadenie“),</t>
    </r>
  </si>
  <si>
    <r>
      <t>§</t>
    </r>
    <r>
      <rPr>
        <sz val="11"/>
        <color indexed="8"/>
        <rFont val="Times New Roman"/>
        <family val="1"/>
        <charset val="238"/>
      </rPr>
      <t xml:space="preserve">  </t>
    </r>
    <r>
      <rPr>
        <sz val="11"/>
        <color indexed="8"/>
        <rFont val="Arial Narrow"/>
        <family val="2"/>
        <charset val="238"/>
      </rPr>
      <t>spĺňam podmienky poskytnutia príspevku uvedené v príslušnom vyzvaní,</t>
    </r>
  </si>
  <si>
    <t>Titul, meno a priezvisko štatutárneho orgánu žiadateľa, titul za menom:</t>
  </si>
  <si>
    <t>Podrobný rozpočet projektu žiadateľa</t>
  </si>
  <si>
    <t>10.  Čestné vyhlásenie žiadateľa</t>
  </si>
  <si>
    <t>1 Doklad o vzniku právnej formy žiadateľa</t>
  </si>
  <si>
    <t>2 Doklad o menovaní štatutárneho zástupcu (ak relevantné)</t>
  </si>
  <si>
    <t>3 Výpis z registra trestov</t>
  </si>
  <si>
    <t>4 Splnomocnenie osoby splnomocnenej zastupovať žiadateľa v konaní o ŽoNFP (ak relevantné)</t>
  </si>
  <si>
    <t>5 Čestné vyhlásenie pre žiadateľa</t>
  </si>
  <si>
    <t>6 Podklady pre posúdenie finančného zdravia</t>
  </si>
  <si>
    <t>7 Podrobný rozpočet projektu</t>
  </si>
  <si>
    <t>8 Elektronická verzia ŽoNFP a relevantné prílohy</t>
  </si>
  <si>
    <r>
      <rPr>
        <b/>
        <sz val="11"/>
        <rFont val="Arial Narrow"/>
        <family val="2"/>
        <charset val="238"/>
      </rPr>
      <t>8</t>
    </r>
    <r>
      <rPr>
        <b/>
        <sz val="11"/>
        <color theme="1"/>
        <rFont val="Arial Narrow"/>
        <family val="2"/>
        <charset val="238"/>
      </rPr>
      <t>.  Zoznam povinných príloh žiadosti o NFP</t>
    </r>
  </si>
  <si>
    <t>7. Rozpočet projektu</t>
  </si>
  <si>
    <r>
      <t xml:space="preserve">7.A Rozpočet projektu podľa kategórii výdavkov
</t>
    </r>
    <r>
      <rPr>
        <i/>
        <sz val="11"/>
        <rFont val="Arial Narrow"/>
        <family val="2"/>
        <charset val="238"/>
      </rPr>
      <t>žiadateľ uvádza údaje z prílohy č. 1 "Podrobný rozpočet projektu"</t>
    </r>
  </si>
  <si>
    <t>6. Aktivity partnerov v projekte a očakávané merateľné ukazovatele</t>
  </si>
  <si>
    <t>6.1.1 Aktivity žiadateľa</t>
  </si>
  <si>
    <t>5.  Harmonogram realizácie aktivít</t>
  </si>
  <si>
    <t>5.1 Aktivity projektu realizované v oprávnenom programovom území</t>
  </si>
  <si>
    <t>5.2 Aktivity projektu realizované mimo oprávnené programové územie</t>
  </si>
  <si>
    <t>6.2 Prehľad merateľných ukazovateľov projektu:</t>
  </si>
  <si>
    <t>1. Personálne výdavky</t>
  </si>
  <si>
    <t>1a. Výdavky na zamestnancov podľa čl.19 nar.1299/2013 (max. 20% paušalizácia):</t>
  </si>
  <si>
    <t>1b. Personálne výdavky (bez paušalizácie)</t>
  </si>
  <si>
    <t>2. Cestovné výdavky a výdavky na ubytovanie</t>
  </si>
  <si>
    <t>3. Výdavky na expertízu a iné externé služby</t>
  </si>
  <si>
    <t>4. Výdavky na vybavenie</t>
  </si>
  <si>
    <t>5. Investície</t>
  </si>
  <si>
    <t>6. Kancelárske, administratívne a iné nepriame výdavky</t>
  </si>
  <si>
    <t>1. PERSONÁLNE VÝDAVKY</t>
  </si>
  <si>
    <t>2. CESTOVNÉ VÝDAVKY A VÝDAVKY NA UBYTOVANIE</t>
  </si>
  <si>
    <t>3. VÝDAVKY NA EXPERTÍZU A INÉ EXTERNÉ SLUŽBY</t>
  </si>
  <si>
    <t>4. VÝDAVKY NA VYBAVENIE</t>
  </si>
  <si>
    <t>5. INVESTÍCIE</t>
  </si>
  <si>
    <t>6. KANCELÁRSKE, ADMINISTRATÍVNE A INÉ NEPRIAME VÝDAVKY</t>
  </si>
  <si>
    <t>INTERREG V-A SK-CZ/TP/2017/01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</si>
</sst>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#,##0\ &quot;€&quot;;[Red]\-#,##0\ &quot;€&quot;"/>
    <numFmt numFmtId="164" formatCode="#,##0.00\ &quot;€&quot;"/>
    <numFmt numFmtId="165" formatCode="mm/yyyy"/>
    <numFmt numFmtId="166" formatCode="#,##0.00;\ ;"/>
  </numFmts>
  <fonts count="37" x14ac:knownFonts="1">
    <font>
      <sz val="11"/>
      <color theme="1"/>
      <name val="Calibri"/>
      <family val="2"/>
      <charset val="238"/>
      <scheme val="minor"/>
    </font>
    <font>
      <b/>
      <sz val="14"/>
      <name val="Arial Narrow"/>
      <family val="2"/>
      <charset val="238"/>
    </font>
    <font>
      <b/>
      <sz val="18"/>
      <name val="Arial Narrow"/>
      <family val="2"/>
      <charset val="238"/>
    </font>
    <font>
      <i/>
      <sz val="12"/>
      <color indexed="8"/>
      <name val="Arial Narrow"/>
      <family val="2"/>
      <charset val="238"/>
    </font>
    <font>
      <b/>
      <i/>
      <sz val="12"/>
      <color indexed="8"/>
      <name val="Arial Narrow"/>
      <family val="2"/>
      <charset val="238"/>
    </font>
    <font>
      <sz val="12"/>
      <name val="Arial Narrow"/>
      <family val="2"/>
      <charset val="238"/>
    </font>
    <font>
      <sz val="9"/>
      <color indexed="8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17365D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8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i/>
      <sz val="11"/>
      <color theme="1"/>
      <name val="Arial Narrow"/>
      <family val="2"/>
      <charset val="238"/>
    </font>
    <font>
      <b/>
      <i/>
      <sz val="11"/>
      <color theme="1"/>
      <name val="Arial Narrow"/>
      <family val="2"/>
      <charset val="238"/>
    </font>
    <font>
      <b/>
      <sz val="11"/>
      <color rgb="FF000000"/>
      <name val="Arial Narrow"/>
      <family val="2"/>
      <charset val="238"/>
    </font>
    <font>
      <i/>
      <sz val="11"/>
      <color rgb="FF000000"/>
      <name val="Arial Narrow"/>
      <family val="2"/>
      <charset val="238"/>
    </font>
    <font>
      <i/>
      <sz val="11"/>
      <color indexed="8"/>
      <name val="Arial Narrow"/>
      <family val="2"/>
      <charset val="238"/>
    </font>
    <font>
      <b/>
      <i/>
      <sz val="11"/>
      <color indexed="8"/>
      <name val="Arial Narrow"/>
      <family val="2"/>
      <charset val="238"/>
    </font>
    <font>
      <sz val="11"/>
      <color rgb="FF000000"/>
      <name val="Arial Narrow"/>
      <family val="2"/>
      <charset val="238"/>
    </font>
    <font>
      <sz val="11"/>
      <color rgb="FF000000"/>
      <name val="Wingdings"/>
      <charset val="2"/>
    </font>
    <font>
      <sz val="11"/>
      <color indexed="8"/>
      <name val="Times New Roman"/>
      <family val="1"/>
      <charset val="238"/>
    </font>
    <font>
      <sz val="11"/>
      <color indexed="8"/>
      <name val="Arial Narrow"/>
      <family val="2"/>
      <charset val="238"/>
    </font>
    <font>
      <b/>
      <sz val="12"/>
      <name val="Arial Narrow"/>
      <family val="2"/>
      <charset val="238"/>
    </font>
    <font>
      <i/>
      <sz val="11"/>
      <color rgb="FFFF0000"/>
      <name val="Arial Narrow"/>
      <family val="2"/>
      <charset val="238"/>
    </font>
    <font>
      <b/>
      <sz val="11"/>
      <name val="Arial Narrow"/>
      <family val="2"/>
      <charset val="238"/>
    </font>
    <font>
      <sz val="11"/>
      <name val="Arial Narrow"/>
      <family val="2"/>
      <charset val="238"/>
    </font>
    <font>
      <sz val="11"/>
      <name val="Calibri"/>
      <family val="2"/>
      <charset val="238"/>
      <scheme val="minor"/>
    </font>
    <font>
      <i/>
      <sz val="11"/>
      <name val="Arial Narrow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rgb="FF69D8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61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62">
    <xf numFmtId="0" fontId="0" fillId="0" borderId="0" xfId="0"/>
    <xf numFmtId="49" fontId="0" fillId="0" borderId="0" xfId="0" applyNumberForma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0" fillId="0" borderId="0" xfId="0" applyFont="1" applyAlignment="1">
      <alignment horizontal="justify" vertical="center"/>
    </xf>
    <xf numFmtId="49" fontId="0" fillId="0" borderId="0" xfId="0" applyNumberForma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6" fontId="12" fillId="0" borderId="0" xfId="0" applyNumberFormat="1" applyFont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10" fontId="10" fillId="6" borderId="1" xfId="0" applyNumberFormat="1" applyFont="1" applyFill="1" applyBorder="1" applyAlignment="1">
      <alignment horizontal="center" vertical="center"/>
    </xf>
    <xf numFmtId="164" fontId="10" fillId="6" borderId="22" xfId="0" applyNumberFormat="1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10" fontId="9" fillId="8" borderId="1" xfId="0" applyNumberFormat="1" applyFont="1" applyFill="1" applyBorder="1" applyAlignment="1">
      <alignment horizontal="center" vertical="center"/>
    </xf>
    <xf numFmtId="164" fontId="9" fillId="8" borderId="22" xfId="0" applyNumberFormat="1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/>
    </xf>
    <xf numFmtId="10" fontId="10" fillId="9" borderId="1" xfId="0" applyNumberFormat="1" applyFont="1" applyFill="1" applyBorder="1" applyAlignment="1">
      <alignment horizontal="center" vertical="center"/>
    </xf>
    <xf numFmtId="164" fontId="10" fillId="9" borderId="22" xfId="0" applyNumberFormat="1" applyFont="1" applyFill="1" applyBorder="1" applyAlignment="1">
      <alignment horizontal="center" vertical="center"/>
    </xf>
    <xf numFmtId="0" fontId="10" fillId="10" borderId="1" xfId="0" applyFont="1" applyFill="1" applyBorder="1" applyAlignment="1">
      <alignment horizontal="center" vertical="center"/>
    </xf>
    <xf numFmtId="10" fontId="10" fillId="10" borderId="1" xfId="0" applyNumberFormat="1" applyFont="1" applyFill="1" applyBorder="1" applyAlignment="1">
      <alignment horizontal="center" vertical="center"/>
    </xf>
    <xf numFmtId="164" fontId="10" fillId="10" borderId="22" xfId="0" applyNumberFormat="1" applyFont="1" applyFill="1" applyBorder="1" applyAlignment="1">
      <alignment horizontal="center" vertical="center"/>
    </xf>
    <xf numFmtId="0" fontId="10" fillId="10" borderId="29" xfId="0" applyFont="1" applyFill="1" applyBorder="1" applyAlignment="1">
      <alignment horizontal="center" vertical="center"/>
    </xf>
    <xf numFmtId="10" fontId="10" fillId="10" borderId="29" xfId="0" applyNumberFormat="1" applyFont="1" applyFill="1" applyBorder="1" applyAlignment="1">
      <alignment horizontal="center" vertical="center"/>
    </xf>
    <xf numFmtId="164" fontId="10" fillId="10" borderId="30" xfId="0" applyNumberFormat="1" applyFont="1" applyFill="1" applyBorder="1" applyAlignment="1">
      <alignment horizontal="center" vertical="center"/>
    </xf>
    <xf numFmtId="0" fontId="7" fillId="0" borderId="0" xfId="0" applyFont="1"/>
    <xf numFmtId="0" fontId="0" fillId="0" borderId="25" xfId="0" applyBorder="1"/>
    <xf numFmtId="0" fontId="7" fillId="7" borderId="0" xfId="0" applyFont="1" applyFill="1"/>
    <xf numFmtId="0" fontId="0" fillId="0" borderId="0" xfId="0" applyFill="1"/>
    <xf numFmtId="49" fontId="0" fillId="0" borderId="0" xfId="0" applyNumberFormat="1" applyAlignment="1">
      <alignment horizontal="center" vertical="center"/>
    </xf>
    <xf numFmtId="16" fontId="0" fillId="0" borderId="0" xfId="0" applyNumberFormat="1"/>
    <xf numFmtId="0" fontId="7" fillId="7" borderId="0" xfId="0" applyFont="1" applyFill="1" applyAlignment="1">
      <alignment horizontal="center"/>
    </xf>
    <xf numFmtId="49" fontId="0" fillId="0" borderId="0" xfId="0" applyNumberFormat="1"/>
    <xf numFmtId="0" fontId="0" fillId="0" borderId="0" xfId="0" applyFont="1" applyFill="1"/>
    <xf numFmtId="0" fontId="10" fillId="0" borderId="0" xfId="0" applyFont="1" applyFill="1" applyAlignment="1">
      <alignment horizontal="justify" vertical="center"/>
    </xf>
    <xf numFmtId="0" fontId="0" fillId="0" borderId="0" xfId="0" applyBorder="1"/>
    <xf numFmtId="0" fontId="7" fillId="12" borderId="1" xfId="0" applyFont="1" applyFill="1" applyBorder="1"/>
    <xf numFmtId="0" fontId="15" fillId="0" borderId="1" xfId="0" applyFont="1" applyBorder="1"/>
    <xf numFmtId="49" fontId="15" fillId="0" borderId="1" xfId="0" applyNumberFormat="1" applyFont="1" applyBorder="1"/>
    <xf numFmtId="16" fontId="15" fillId="0" borderId="1" xfId="0" applyNumberFormat="1" applyFont="1" applyBorder="1"/>
    <xf numFmtId="0" fontId="16" fillId="0" borderId="1" xfId="0" applyFont="1" applyBorder="1"/>
    <xf numFmtId="0" fontId="17" fillId="12" borderId="0" xfId="0" applyFont="1" applyFill="1" applyBorder="1"/>
    <xf numFmtId="0" fontId="18" fillId="12" borderId="0" xfId="0" applyFont="1" applyFill="1" applyBorder="1"/>
    <xf numFmtId="0" fontId="15" fillId="0" borderId="0" xfId="0" applyFont="1"/>
    <xf numFmtId="49" fontId="0" fillId="0" borderId="0" xfId="0" applyNumberFormat="1" applyAlignment="1">
      <alignment horizontal="center" vertical="center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left" wrapText="1"/>
    </xf>
    <xf numFmtId="0" fontId="12" fillId="0" borderId="0" xfId="0" applyFont="1" applyAlignment="1">
      <alignment horizontal="justify" vertical="center"/>
    </xf>
    <xf numFmtId="0" fontId="0" fillId="0" borderId="0" xfId="0" applyFont="1"/>
    <xf numFmtId="0" fontId="13" fillId="7" borderId="1" xfId="0" applyFont="1" applyFill="1" applyBorder="1" applyAlignment="1">
      <alignment horizontal="right" vertical="center" wrapText="1"/>
    </xf>
    <xf numFmtId="0" fontId="13" fillId="7" borderId="6" xfId="0" applyFont="1" applyFill="1" applyBorder="1" applyAlignment="1">
      <alignment vertical="center" wrapText="1"/>
    </xf>
    <xf numFmtId="0" fontId="13" fillId="7" borderId="7" xfId="0" applyFont="1" applyFill="1" applyBorder="1" applyAlignment="1">
      <alignment vertical="center" wrapText="1"/>
    </xf>
    <xf numFmtId="0" fontId="13" fillId="7" borderId="1" xfId="0" applyFont="1" applyFill="1" applyBorder="1" applyAlignment="1">
      <alignment horizontal="left" vertical="center" wrapText="1"/>
    </xf>
    <xf numFmtId="0" fontId="13" fillId="7" borderId="5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13" fillId="2" borderId="6" xfId="0" applyFont="1" applyFill="1" applyBorder="1" applyAlignment="1">
      <alignment vertical="center" wrapText="1"/>
    </xf>
    <xf numFmtId="0" fontId="13" fillId="2" borderId="7" xfId="0" applyFont="1" applyFill="1" applyBorder="1" applyAlignment="1">
      <alignment vertical="center" wrapText="1"/>
    </xf>
    <xf numFmtId="0" fontId="13" fillId="7" borderId="5" xfId="0" applyFont="1" applyFill="1" applyBorder="1" applyAlignment="1">
      <alignment horizontal="center" vertical="top" wrapText="1"/>
    </xf>
    <xf numFmtId="0" fontId="13" fillId="7" borderId="6" xfId="0" applyFont="1" applyFill="1" applyBorder="1" applyAlignment="1">
      <alignment horizontal="center" vertical="top" wrapText="1"/>
    </xf>
    <xf numFmtId="0" fontId="13" fillId="7" borderId="7" xfId="0" applyFont="1" applyFill="1" applyBorder="1" applyAlignment="1">
      <alignment horizontal="center" vertical="top" wrapText="1"/>
    </xf>
    <xf numFmtId="0" fontId="13" fillId="7" borderId="17" xfId="0" applyFont="1" applyFill="1" applyBorder="1" applyAlignment="1">
      <alignment horizontal="center" vertical="top" wrapText="1"/>
    </xf>
    <xf numFmtId="0" fontId="13" fillId="7" borderId="0" xfId="0" applyFont="1" applyFill="1" applyBorder="1" applyAlignment="1">
      <alignment horizontal="center" vertical="top" wrapText="1"/>
    </xf>
    <xf numFmtId="0" fontId="13" fillId="7" borderId="18" xfId="0" applyFont="1" applyFill="1" applyBorder="1" applyAlignment="1">
      <alignment horizontal="center" vertical="top" wrapText="1"/>
    </xf>
    <xf numFmtId="0" fontId="13" fillId="7" borderId="1" xfId="0" applyFont="1" applyFill="1" applyBorder="1" applyAlignment="1">
      <alignment horizontal="center" vertical="center" wrapText="1"/>
    </xf>
    <xf numFmtId="0" fontId="12" fillId="0" borderId="0" xfId="0" applyFont="1"/>
    <xf numFmtId="0" fontId="13" fillId="2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 wrapText="1"/>
    </xf>
    <xf numFmtId="0" fontId="23" fillId="7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 applyProtection="1">
      <alignment vertical="center" wrapText="1"/>
      <protection locked="0"/>
    </xf>
    <xf numFmtId="0" fontId="21" fillId="0" borderId="1" xfId="0" applyFont="1" applyFill="1" applyBorder="1" applyAlignment="1" applyProtection="1">
      <alignment horizontal="left" vertical="center" wrapText="1"/>
      <protection locked="0"/>
    </xf>
    <xf numFmtId="0" fontId="7" fillId="7" borderId="16" xfId="0" applyFont="1" applyFill="1" applyBorder="1"/>
    <xf numFmtId="0" fontId="0" fillId="0" borderId="19" xfId="0" applyBorder="1"/>
    <xf numFmtId="0" fontId="0" fillId="0" borderId="8" xfId="0" applyBorder="1"/>
    <xf numFmtId="0" fontId="0" fillId="0" borderId="19" xfId="0" applyBorder="1" applyAlignment="1"/>
    <xf numFmtId="0" fontId="0" fillId="0" borderId="1" xfId="0" applyBorder="1"/>
    <xf numFmtId="49" fontId="0" fillId="0" borderId="0" xfId="0" applyNumberFormat="1" applyAlignment="1">
      <alignment horizontal="center"/>
    </xf>
    <xf numFmtId="49" fontId="0" fillId="0" borderId="25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16" fontId="0" fillId="0" borderId="0" xfId="0" applyNumberFormat="1" applyBorder="1" applyAlignment="1">
      <alignment horizontal="center"/>
    </xf>
    <xf numFmtId="16" fontId="0" fillId="0" borderId="0" xfId="0" applyNumberFormat="1" applyAlignment="1">
      <alignment horizontal="center"/>
    </xf>
    <xf numFmtId="16" fontId="0" fillId="0" borderId="25" xfId="0" applyNumberFormat="1" applyBorder="1" applyAlignment="1">
      <alignment horizontal="center"/>
    </xf>
    <xf numFmtId="0" fontId="7" fillId="7" borderId="15" xfId="0" applyFont="1" applyFill="1" applyBorder="1"/>
    <xf numFmtId="0" fontId="0" fillId="0" borderId="17" xfId="0" applyBorder="1"/>
    <xf numFmtId="0" fontId="0" fillId="0" borderId="20" xfId="0" applyBorder="1"/>
    <xf numFmtId="0" fontId="0" fillId="7" borderId="8" xfId="0" applyFill="1" applyBorder="1"/>
    <xf numFmtId="0" fontId="0" fillId="0" borderId="16" xfId="0" applyBorder="1"/>
    <xf numFmtId="0" fontId="12" fillId="0" borderId="1" xfId="0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>
      <alignment horizontal="left" vertical="center" wrapText="1"/>
    </xf>
    <xf numFmtId="0" fontId="12" fillId="11" borderId="1" xfId="0" applyFont="1" applyFill="1" applyBorder="1" applyAlignment="1" applyProtection="1">
      <alignment horizontal="center" vertical="center" wrapText="1"/>
    </xf>
    <xf numFmtId="0" fontId="10" fillId="0" borderId="1" xfId="0" applyFont="1" applyBorder="1" applyProtection="1"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5" fillId="5" borderId="23" xfId="0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center" vertical="center"/>
      <protection locked="0"/>
    </xf>
    <xf numFmtId="0" fontId="10" fillId="0" borderId="23" xfId="0" applyFont="1" applyBorder="1" applyProtection="1">
      <protection locked="0"/>
    </xf>
    <xf numFmtId="0" fontId="0" fillId="0" borderId="0" xfId="0" applyAlignment="1">
      <alignment horizontal="left"/>
    </xf>
    <xf numFmtId="10" fontId="12" fillId="11" borderId="1" xfId="0" applyNumberFormat="1" applyFont="1" applyFill="1" applyBorder="1" applyAlignment="1">
      <alignment horizontal="center" vertical="center" wrapText="1"/>
    </xf>
    <xf numFmtId="10" fontId="13" fillId="11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19" xfId="0" applyFill="1" applyBorder="1"/>
    <xf numFmtId="0" fontId="0" fillId="0" borderId="8" xfId="0" applyFill="1" applyBorder="1"/>
    <xf numFmtId="49" fontId="0" fillId="0" borderId="0" xfId="0" applyNumberFormat="1" applyAlignment="1">
      <alignment horizontal="center" vertical="center"/>
    </xf>
    <xf numFmtId="0" fontId="12" fillId="0" borderId="0" xfId="0" applyFont="1" applyBorder="1" applyAlignment="1">
      <alignment wrapText="1"/>
    </xf>
    <xf numFmtId="0" fontId="13" fillId="0" borderId="0" xfId="0" applyFont="1"/>
    <xf numFmtId="0" fontId="13" fillId="7" borderId="1" xfId="0" applyFont="1" applyFill="1" applyBorder="1" applyAlignment="1">
      <alignment horizontal="center"/>
    </xf>
    <xf numFmtId="49" fontId="0" fillId="0" borderId="0" xfId="0" applyNumberFormat="1" applyAlignment="1">
      <alignment horizontal="center" vertical="center"/>
    </xf>
    <xf numFmtId="0" fontId="10" fillId="0" borderId="7" xfId="0" applyFont="1" applyBorder="1" applyAlignment="1" applyProtection="1">
      <alignment horizontal="center"/>
      <protection locked="0"/>
    </xf>
    <xf numFmtId="0" fontId="5" fillId="5" borderId="7" xfId="0" applyFont="1" applyFill="1" applyBorder="1" applyAlignment="1" applyProtection="1">
      <alignment horizontal="center"/>
      <protection locked="0"/>
    </xf>
    <xf numFmtId="0" fontId="9" fillId="13" borderId="6" xfId="0" applyFont="1" applyFill="1" applyBorder="1" applyAlignment="1">
      <alignment horizontal="left" vertical="center"/>
    </xf>
    <xf numFmtId="164" fontId="10" fillId="11" borderId="22" xfId="0" applyNumberFormat="1" applyFont="1" applyFill="1" applyBorder="1" applyAlignment="1">
      <alignment horizontal="center" vertical="center"/>
    </xf>
    <xf numFmtId="0" fontId="5" fillId="7" borderId="23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164" fontId="10" fillId="7" borderId="22" xfId="0" applyNumberFormat="1" applyFont="1" applyFill="1" applyBorder="1" applyAlignment="1">
      <alignment horizontal="center" vertical="center" wrapText="1"/>
    </xf>
    <xf numFmtId="0" fontId="10" fillId="7" borderId="1" xfId="0" applyFont="1" applyFill="1" applyBorder="1" applyAlignment="1" applyProtection="1">
      <alignment horizontal="center" vertical="center"/>
    </xf>
    <xf numFmtId="164" fontId="10" fillId="11" borderId="22" xfId="0" applyNumberFormat="1" applyFont="1" applyFill="1" applyBorder="1" applyAlignment="1" applyProtection="1">
      <alignment horizontal="center" vertical="center"/>
    </xf>
    <xf numFmtId="10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31" fillId="5" borderId="1" xfId="0" applyFont="1" applyFill="1" applyBorder="1" applyAlignment="1" applyProtection="1">
      <alignment horizontal="center"/>
      <protection locked="0"/>
    </xf>
    <xf numFmtId="164" fontId="5" fillId="11" borderId="22" xfId="0" applyNumberFormat="1" applyFont="1" applyFill="1" applyBorder="1" applyAlignment="1">
      <alignment horizontal="center" vertical="center"/>
    </xf>
    <xf numFmtId="164" fontId="10" fillId="11" borderId="22" xfId="0" applyNumberFormat="1" applyFont="1" applyFill="1" applyBorder="1" applyAlignment="1">
      <alignment horizontal="center" vertical="center" wrapText="1"/>
    </xf>
    <xf numFmtId="10" fontId="12" fillId="0" borderId="1" xfId="0" applyNumberFormat="1" applyFont="1" applyFill="1" applyBorder="1" applyAlignment="1" applyProtection="1">
      <alignment horizontal="center" vertical="center"/>
      <protection locked="0"/>
    </xf>
    <xf numFmtId="0" fontId="12" fillId="7" borderId="1" xfId="0" applyFont="1" applyFill="1" applyBorder="1" applyAlignment="1" applyProtection="1">
      <alignment horizontal="center" vertical="center"/>
    </xf>
    <xf numFmtId="10" fontId="12" fillId="11" borderId="1" xfId="0" applyNumberFormat="1" applyFont="1" applyFill="1" applyBorder="1" applyAlignment="1" applyProtection="1">
      <alignment horizontal="center" vertical="center"/>
    </xf>
    <xf numFmtId="49" fontId="0" fillId="0" borderId="0" xfId="0" applyNumberFormat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justify" vertical="center"/>
    </xf>
    <xf numFmtId="0" fontId="35" fillId="0" borderId="0" xfId="0" applyFont="1"/>
    <xf numFmtId="0" fontId="36" fillId="0" borderId="0" xfId="0" applyFont="1" applyBorder="1" applyAlignment="1" applyProtection="1">
      <alignment horizontal="left" vertical="center" wrapText="1"/>
      <protection locked="0"/>
    </xf>
    <xf numFmtId="0" fontId="35" fillId="0" borderId="0" xfId="0" applyFont="1" applyBorder="1" applyAlignment="1" applyProtection="1">
      <alignment horizontal="left" vertical="center" wrapText="1"/>
      <protection locked="0"/>
    </xf>
    <xf numFmtId="165" fontId="36" fillId="0" borderId="0" xfId="0" applyNumberFormat="1" applyFont="1" applyBorder="1" applyAlignment="1" applyProtection="1">
      <alignment horizontal="center" vertical="center" wrapText="1"/>
      <protection locked="0"/>
    </xf>
    <xf numFmtId="165" fontId="35" fillId="0" borderId="0" xfId="0" applyNumberFormat="1" applyFont="1" applyBorder="1" applyAlignment="1" applyProtection="1">
      <alignment horizontal="center" vertical="center" wrapText="1"/>
      <protection locked="0"/>
    </xf>
    <xf numFmtId="0" fontId="36" fillId="0" borderId="0" xfId="0" applyFont="1" applyBorder="1" applyAlignment="1" applyProtection="1">
      <alignment horizontal="center" vertical="center" wrapText="1"/>
      <protection locked="0"/>
    </xf>
    <xf numFmtId="0" fontId="12" fillId="0" borderId="0" xfId="0" applyFont="1" applyFill="1"/>
    <xf numFmtId="0" fontId="12" fillId="0" borderId="0" xfId="0" applyFont="1" applyFill="1" applyBorder="1" applyAlignment="1">
      <alignment wrapText="1"/>
    </xf>
    <xf numFmtId="0" fontId="13" fillId="7" borderId="1" xfId="0" applyFont="1" applyFill="1" applyBorder="1" applyAlignment="1">
      <alignment horizontal="right" vertical="center" wrapText="1"/>
    </xf>
    <xf numFmtId="0" fontId="21" fillId="0" borderId="5" xfId="0" applyFont="1" applyFill="1" applyBorder="1" applyAlignment="1" applyProtection="1">
      <alignment horizontal="left" vertical="center" wrapText="1"/>
      <protection locked="0"/>
    </xf>
    <xf numFmtId="0" fontId="21" fillId="0" borderId="6" xfId="0" applyFont="1" applyFill="1" applyBorder="1" applyAlignment="1" applyProtection="1">
      <alignment horizontal="left" vertical="center" wrapText="1"/>
      <protection locked="0"/>
    </xf>
    <xf numFmtId="0" fontId="21" fillId="0" borderId="7" xfId="0" applyFont="1" applyFill="1" applyBorder="1" applyAlignment="1" applyProtection="1">
      <alignment horizontal="left" vertical="center" wrapText="1"/>
      <protection locked="0"/>
    </xf>
    <xf numFmtId="164" fontId="12" fillId="11" borderId="5" xfId="0" applyNumberFormat="1" applyFont="1" applyFill="1" applyBorder="1" applyAlignment="1" applyProtection="1">
      <alignment horizontal="center" vertical="center"/>
    </xf>
    <xf numFmtId="164" fontId="12" fillId="11" borderId="7" xfId="0" applyNumberFormat="1" applyFont="1" applyFill="1" applyBorder="1" applyAlignment="1" applyProtection="1">
      <alignment horizontal="center" vertical="center"/>
    </xf>
    <xf numFmtId="164" fontId="12" fillId="11" borderId="6" xfId="0" applyNumberFormat="1" applyFont="1" applyFill="1" applyBorder="1" applyAlignment="1" applyProtection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justify" vertical="center" wrapText="1"/>
    </xf>
    <xf numFmtId="0" fontId="0" fillId="0" borderId="1" xfId="0" applyFont="1" applyBorder="1" applyAlignment="1"/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13" fillId="7" borderId="5" xfId="0" applyFont="1" applyFill="1" applyBorder="1" applyAlignment="1">
      <alignment horizontal="right" vertical="center" wrapText="1"/>
    </xf>
    <xf numFmtId="0" fontId="13" fillId="7" borderId="6" xfId="0" applyFont="1" applyFill="1" applyBorder="1" applyAlignment="1">
      <alignment horizontal="right" vertical="center" wrapText="1"/>
    </xf>
    <xf numFmtId="0" fontId="13" fillId="7" borderId="7" xfId="0" applyFont="1" applyFill="1" applyBorder="1" applyAlignment="1">
      <alignment horizontal="right" vertical="center" wrapText="1"/>
    </xf>
    <xf numFmtId="0" fontId="13" fillId="2" borderId="5" xfId="0" applyFont="1" applyFill="1" applyBorder="1" applyAlignment="1">
      <alignment horizontal="left" vertical="center" wrapText="1"/>
    </xf>
    <xf numFmtId="0" fontId="13" fillId="2" borderId="6" xfId="0" applyFont="1" applyFill="1" applyBorder="1" applyAlignment="1">
      <alignment horizontal="left" vertical="center" wrapText="1"/>
    </xf>
    <xf numFmtId="0" fontId="13" fillId="2" borderId="7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 applyProtection="1">
      <alignment horizontal="center" vertical="center" wrapText="1"/>
      <protection locked="0"/>
    </xf>
    <xf numFmtId="0" fontId="12" fillId="7" borderId="1" xfId="0" applyFont="1" applyFill="1" applyBorder="1" applyAlignment="1">
      <alignment horizontal="right" vertical="center"/>
    </xf>
    <xf numFmtId="0" fontId="21" fillId="0" borderId="5" xfId="0" applyFont="1" applyFill="1" applyBorder="1" applyAlignment="1" applyProtection="1">
      <alignment horizontal="left" vertical="top" wrapText="1"/>
      <protection locked="0"/>
    </xf>
    <xf numFmtId="0" fontId="21" fillId="0" borderId="6" xfId="0" applyFont="1" applyFill="1" applyBorder="1" applyAlignment="1" applyProtection="1">
      <alignment horizontal="left" vertical="top" wrapText="1"/>
      <protection locked="0"/>
    </xf>
    <xf numFmtId="0" fontId="21" fillId="0" borderId="7" xfId="0" applyFont="1" applyFill="1" applyBorder="1" applyAlignment="1" applyProtection="1">
      <alignment horizontal="left" vertical="top" wrapText="1"/>
      <protection locked="0"/>
    </xf>
    <xf numFmtId="0" fontId="13" fillId="7" borderId="1" xfId="0" applyFont="1" applyFill="1" applyBorder="1" applyAlignment="1">
      <alignment horizontal="left" vertical="top" wrapText="1"/>
    </xf>
    <xf numFmtId="0" fontId="13" fillId="7" borderId="5" xfId="0" applyFont="1" applyFill="1" applyBorder="1" applyAlignment="1">
      <alignment horizontal="left" vertical="center" wrapText="1"/>
    </xf>
    <xf numFmtId="0" fontId="0" fillId="7" borderId="6" xfId="0" applyFont="1" applyFill="1" applyBorder="1" applyAlignment="1">
      <alignment horizontal="left" vertical="center" wrapText="1"/>
    </xf>
    <xf numFmtId="0" fontId="0" fillId="7" borderId="7" xfId="0" applyFont="1" applyFill="1" applyBorder="1" applyAlignment="1">
      <alignment horizontal="left" vertical="center" wrapText="1"/>
    </xf>
    <xf numFmtId="164" fontId="21" fillId="0" borderId="5" xfId="0" applyNumberFormat="1" applyFont="1" applyBorder="1" applyAlignment="1" applyProtection="1">
      <alignment horizontal="center" vertical="center" wrapText="1"/>
      <protection locked="0"/>
    </xf>
    <xf numFmtId="164" fontId="11" fillId="0" borderId="7" xfId="0" applyNumberFormat="1" applyFont="1" applyBorder="1" applyAlignment="1" applyProtection="1">
      <alignment horizontal="center" vertical="center" wrapText="1"/>
      <protection locked="0"/>
    </xf>
    <xf numFmtId="0" fontId="13" fillId="7" borderId="20" xfId="0" applyFont="1" applyFill="1" applyBorder="1" applyAlignment="1">
      <alignment horizontal="right" vertical="center" wrapText="1"/>
    </xf>
    <xf numFmtId="0" fontId="13" fillId="7" borderId="25" xfId="0" applyFont="1" applyFill="1" applyBorder="1" applyAlignment="1">
      <alignment horizontal="right" vertical="center" wrapText="1"/>
    </xf>
    <xf numFmtId="0" fontId="13" fillId="7" borderId="21" xfId="0" applyFont="1" applyFill="1" applyBorder="1" applyAlignment="1">
      <alignment horizontal="right" vertical="center" wrapText="1"/>
    </xf>
    <xf numFmtId="0" fontId="24" fillId="0" borderId="5" xfId="0" applyFont="1" applyBorder="1" applyAlignment="1" applyProtection="1">
      <alignment horizontal="left" vertical="top" wrapText="1"/>
      <protection locked="0"/>
    </xf>
    <xf numFmtId="0" fontId="24" fillId="0" borderId="6" xfId="0" applyFont="1" applyBorder="1" applyAlignment="1" applyProtection="1">
      <alignment horizontal="left" vertical="top" wrapText="1"/>
      <protection locked="0"/>
    </xf>
    <xf numFmtId="0" fontId="24" fillId="0" borderId="7" xfId="0" applyFont="1" applyBorder="1" applyAlignment="1" applyProtection="1">
      <alignment horizontal="left" vertical="top" wrapText="1"/>
      <protection locked="0"/>
    </xf>
    <xf numFmtId="0" fontId="21" fillId="11" borderId="6" xfId="0" applyFont="1" applyFill="1" applyBorder="1" applyAlignment="1">
      <alignment horizontal="left" vertical="center" wrapText="1"/>
    </xf>
    <xf numFmtId="0" fontId="21" fillId="11" borderId="7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 applyProtection="1">
      <alignment horizontal="left" vertical="top" wrapText="1"/>
      <protection locked="0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7" borderId="15" xfId="0" applyFont="1" applyFill="1" applyBorder="1" applyAlignment="1">
      <alignment horizontal="right" vertical="center" wrapText="1"/>
    </xf>
    <xf numFmtId="0" fontId="13" fillId="7" borderId="31" xfId="0" applyFont="1" applyFill="1" applyBorder="1" applyAlignment="1">
      <alignment horizontal="right" vertical="center" wrapText="1"/>
    </xf>
    <xf numFmtId="0" fontId="13" fillId="7" borderId="17" xfId="0" applyFont="1" applyFill="1" applyBorder="1" applyAlignment="1">
      <alignment horizontal="right" vertical="center" wrapText="1"/>
    </xf>
    <xf numFmtId="0" fontId="13" fillId="7" borderId="18" xfId="0" applyFont="1" applyFill="1" applyBorder="1" applyAlignment="1">
      <alignment horizontal="right" vertical="center" wrapText="1"/>
    </xf>
    <xf numFmtId="0" fontId="21" fillId="0" borderId="6" xfId="0" applyFont="1" applyBorder="1" applyAlignment="1" applyProtection="1">
      <alignment horizontal="left" vertical="center" wrapText="1"/>
      <protection locked="0"/>
    </xf>
    <xf numFmtId="0" fontId="21" fillId="0" borderId="7" xfId="0" applyFont="1" applyBorder="1" applyAlignment="1" applyProtection="1">
      <alignment horizontal="left" vertical="center" wrapText="1"/>
      <protection locked="0"/>
    </xf>
    <xf numFmtId="0" fontId="13" fillId="7" borderId="12" xfId="0" applyFont="1" applyFill="1" applyBorder="1" applyAlignment="1">
      <alignment horizontal="right" vertical="center" wrapText="1"/>
    </xf>
    <xf numFmtId="0" fontId="13" fillId="7" borderId="14" xfId="0" applyFont="1" applyFill="1" applyBorder="1" applyAlignment="1">
      <alignment horizontal="right" vertical="center" wrapText="1"/>
    </xf>
    <xf numFmtId="0" fontId="21" fillId="0" borderId="13" xfId="0" applyFont="1" applyBorder="1" applyAlignment="1" applyProtection="1">
      <alignment horizontal="left" vertical="center" wrapText="1"/>
      <protection locked="0"/>
    </xf>
    <xf numFmtId="0" fontId="21" fillId="0" borderId="14" xfId="0" applyFont="1" applyBorder="1" applyAlignment="1" applyProtection="1">
      <alignment horizontal="left" vertical="center" wrapText="1"/>
      <protection locked="0"/>
    </xf>
    <xf numFmtId="0" fontId="21" fillId="0" borderId="5" xfId="0" applyFont="1" applyBorder="1" applyAlignment="1" applyProtection="1">
      <alignment horizontal="center" vertical="center" wrapText="1"/>
      <protection locked="0"/>
    </xf>
    <xf numFmtId="0" fontId="21" fillId="0" borderId="7" xfId="0" applyFont="1" applyBorder="1" applyAlignment="1" applyProtection="1">
      <alignment horizontal="center" vertical="center" wrapText="1"/>
      <protection locked="0"/>
    </xf>
    <xf numFmtId="0" fontId="21" fillId="0" borderId="5" xfId="0" applyFont="1" applyFill="1" applyBorder="1" applyAlignment="1" applyProtection="1">
      <alignment vertical="center" wrapText="1"/>
      <protection locked="0"/>
    </xf>
    <xf numFmtId="0" fontId="21" fillId="0" borderId="6" xfId="0" applyFont="1" applyFill="1" applyBorder="1" applyAlignment="1" applyProtection="1">
      <alignment vertical="center" wrapText="1"/>
      <protection locked="0"/>
    </xf>
    <xf numFmtId="0" fontId="21" fillId="0" borderId="7" xfId="0" applyFont="1" applyFill="1" applyBorder="1" applyAlignment="1" applyProtection="1">
      <alignment vertical="center" wrapText="1"/>
      <protection locked="0"/>
    </xf>
    <xf numFmtId="0" fontId="13" fillId="7" borderId="6" xfId="0" applyFont="1" applyFill="1" applyBorder="1" applyAlignment="1">
      <alignment horizontal="left" vertical="center" wrapText="1"/>
    </xf>
    <xf numFmtId="0" fontId="21" fillId="0" borderId="5" xfId="0" applyFont="1" applyBorder="1" applyAlignment="1" applyProtection="1">
      <alignment horizontal="left" vertical="center" wrapText="1"/>
      <protection locked="0"/>
    </xf>
    <xf numFmtId="0" fontId="21" fillId="7" borderId="12" xfId="0" applyFont="1" applyFill="1" applyBorder="1" applyAlignment="1">
      <alignment horizontal="left" vertical="center" wrapText="1"/>
    </xf>
    <xf numFmtId="0" fontId="21" fillId="7" borderId="13" xfId="0" applyFont="1" applyFill="1" applyBorder="1" applyAlignment="1">
      <alignment horizontal="left" vertical="center" wrapText="1"/>
    </xf>
    <xf numFmtId="0" fontId="21" fillId="7" borderId="14" xfId="0" applyFont="1" applyFill="1" applyBorder="1" applyAlignment="1">
      <alignment horizontal="left" vertical="center" wrapText="1"/>
    </xf>
    <xf numFmtId="0" fontId="13" fillId="7" borderId="7" xfId="0" applyFont="1" applyFill="1" applyBorder="1" applyAlignment="1">
      <alignment horizontal="left" vertical="center" wrapText="1"/>
    </xf>
    <xf numFmtId="0" fontId="28" fillId="0" borderId="17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28" fillId="0" borderId="18" xfId="0" applyFont="1" applyBorder="1" applyAlignment="1">
      <alignment horizontal="left" vertical="center" wrapText="1"/>
    </xf>
    <xf numFmtId="0" fontId="27" fillId="0" borderId="17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7" fillId="0" borderId="18" xfId="0" applyFont="1" applyBorder="1" applyAlignment="1">
      <alignment horizontal="left" vertical="center" wrapText="1"/>
    </xf>
    <xf numFmtId="0" fontId="23" fillId="7" borderId="1" xfId="0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/>
    </xf>
    <xf numFmtId="0" fontId="23" fillId="0" borderId="1" xfId="0" applyFont="1" applyBorder="1" applyAlignment="1">
      <alignment horizontal="left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4" fontId="12" fillId="11" borderId="5" xfId="0" applyNumberFormat="1" applyFont="1" applyFill="1" applyBorder="1" applyAlignment="1">
      <alignment horizontal="center" vertical="center" wrapText="1"/>
    </xf>
    <xf numFmtId="4" fontId="0" fillId="11" borderId="7" xfId="0" applyNumberFormat="1" applyFont="1" applyFill="1" applyBorder="1" applyAlignment="1">
      <alignment horizontal="center" vertical="center" wrapText="1"/>
    </xf>
    <xf numFmtId="0" fontId="12" fillId="7" borderId="5" xfId="0" applyFont="1" applyFill="1" applyBorder="1" applyAlignment="1">
      <alignment horizontal="right" vertical="center" wrapText="1"/>
    </xf>
    <xf numFmtId="0" fontId="0" fillId="7" borderId="6" xfId="0" applyFont="1" applyFill="1" applyBorder="1" applyAlignment="1">
      <alignment horizontal="right"/>
    </xf>
    <xf numFmtId="0" fontId="0" fillId="7" borderId="7" xfId="0" applyFont="1" applyFill="1" applyBorder="1" applyAlignment="1">
      <alignment horizontal="right"/>
    </xf>
    <xf numFmtId="4" fontId="13" fillId="11" borderId="5" xfId="0" applyNumberFormat="1" applyFont="1" applyFill="1" applyBorder="1" applyAlignment="1">
      <alignment horizontal="center" vertical="center" wrapText="1"/>
    </xf>
    <xf numFmtId="0" fontId="0" fillId="11" borderId="7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2" fillId="7" borderId="1" xfId="0" applyFont="1" applyFill="1" applyBorder="1" applyAlignment="1" applyProtection="1">
      <alignment horizontal="center" vertical="center"/>
    </xf>
    <xf numFmtId="164" fontId="12" fillId="11" borderId="1" xfId="0" applyNumberFormat="1" applyFont="1" applyFill="1" applyBorder="1" applyAlignment="1" applyProtection="1">
      <alignment horizontal="center" vertical="center"/>
    </xf>
    <xf numFmtId="0" fontId="13" fillId="4" borderId="5" xfId="0" applyFont="1" applyFill="1" applyBorder="1" applyAlignment="1" applyProtection="1">
      <alignment horizontal="left" vertical="center"/>
    </xf>
    <xf numFmtId="0" fontId="13" fillId="4" borderId="6" xfId="0" applyFont="1" applyFill="1" applyBorder="1" applyAlignment="1" applyProtection="1">
      <alignment horizontal="left" vertical="center"/>
    </xf>
    <xf numFmtId="0" fontId="13" fillId="4" borderId="7" xfId="0" applyFont="1" applyFill="1" applyBorder="1" applyAlignment="1" applyProtection="1">
      <alignment horizontal="left" vertical="center"/>
    </xf>
    <xf numFmtId="0" fontId="12" fillId="7" borderId="5" xfId="0" applyFont="1" applyFill="1" applyBorder="1" applyAlignment="1" applyProtection="1">
      <alignment horizontal="center" vertical="center"/>
    </xf>
    <xf numFmtId="0" fontId="12" fillId="7" borderId="6" xfId="0" applyFont="1" applyFill="1" applyBorder="1" applyAlignment="1" applyProtection="1">
      <alignment horizontal="center" vertical="center"/>
    </xf>
    <xf numFmtId="0" fontId="0" fillId="7" borderId="7" xfId="0" applyFont="1" applyFill="1" applyBorder="1" applyAlignment="1" applyProtection="1">
      <alignment vertical="center"/>
    </xf>
    <xf numFmtId="0" fontId="12" fillId="11" borderId="5" xfId="0" applyFont="1" applyFill="1" applyBorder="1" applyAlignment="1" applyProtection="1">
      <alignment horizontal="center" vertical="center" wrapText="1"/>
    </xf>
    <xf numFmtId="0" fontId="0" fillId="11" borderId="7" xfId="0" applyFont="1" applyFill="1" applyBorder="1" applyAlignment="1" applyProtection="1">
      <alignment horizontal="center" vertical="center" wrapText="1"/>
    </xf>
    <xf numFmtId="0" fontId="13" fillId="4" borderId="5" xfId="0" applyFont="1" applyFill="1" applyBorder="1" applyAlignment="1" applyProtection="1">
      <alignment horizontal="left" vertical="center" wrapText="1"/>
    </xf>
    <xf numFmtId="0" fontId="13" fillId="4" borderId="6" xfId="0" applyFont="1" applyFill="1" applyBorder="1" applyAlignment="1" applyProtection="1">
      <alignment horizontal="left" vertical="center" wrapText="1"/>
    </xf>
    <xf numFmtId="0" fontId="13" fillId="4" borderId="7" xfId="0" applyFont="1" applyFill="1" applyBorder="1" applyAlignment="1" applyProtection="1">
      <alignment horizontal="left" vertical="center" wrapText="1"/>
    </xf>
    <xf numFmtId="0" fontId="13" fillId="7" borderId="5" xfId="0" applyFont="1" applyFill="1" applyBorder="1" applyAlignment="1">
      <alignment horizontal="left" vertical="top" wrapText="1"/>
    </xf>
    <xf numFmtId="0" fontId="13" fillId="7" borderId="7" xfId="0" applyFont="1" applyFill="1" applyBorder="1" applyAlignment="1">
      <alignment horizontal="left" vertical="top" wrapText="1"/>
    </xf>
    <xf numFmtId="0" fontId="21" fillId="0" borderId="5" xfId="0" applyFont="1" applyBorder="1" applyAlignment="1" applyProtection="1">
      <alignment horizontal="left" vertical="top" wrapText="1"/>
      <protection locked="0"/>
    </xf>
    <xf numFmtId="0" fontId="21" fillId="0" borderId="6" xfId="0" applyFont="1" applyBorder="1" applyAlignment="1" applyProtection="1">
      <alignment horizontal="left" vertical="top" wrapText="1"/>
      <protection locked="0"/>
    </xf>
    <xf numFmtId="0" fontId="21" fillId="0" borderId="7" xfId="0" applyFont="1" applyBorder="1" applyAlignment="1" applyProtection="1">
      <alignment horizontal="left" vertical="top" wrapText="1"/>
      <protection locked="0"/>
    </xf>
    <xf numFmtId="0" fontId="21" fillId="11" borderId="5" xfId="0" applyFont="1" applyFill="1" applyBorder="1" applyAlignment="1">
      <alignment horizontal="left" vertical="top" wrapText="1"/>
    </xf>
    <xf numFmtId="0" fontId="21" fillId="11" borderId="6" xfId="0" applyFont="1" applyFill="1" applyBorder="1" applyAlignment="1">
      <alignment horizontal="left" vertical="top" wrapText="1"/>
    </xf>
    <xf numFmtId="0" fontId="21" fillId="11" borderId="7" xfId="0" applyFont="1" applyFill="1" applyBorder="1" applyAlignment="1">
      <alignment horizontal="left" vertical="top" wrapText="1"/>
    </xf>
    <xf numFmtId="0" fontId="13" fillId="2" borderId="5" xfId="0" applyFont="1" applyFill="1" applyBorder="1" applyAlignment="1" applyProtection="1">
      <alignment horizontal="left" vertical="center" wrapText="1"/>
    </xf>
    <xf numFmtId="0" fontId="0" fillId="0" borderId="7" xfId="0" applyFont="1" applyBorder="1" applyAlignment="1" applyProtection="1">
      <alignment horizontal="left" vertical="center" wrapText="1"/>
    </xf>
    <xf numFmtId="0" fontId="21" fillId="11" borderId="5" xfId="0" applyFont="1" applyFill="1" applyBorder="1" applyAlignment="1" applyProtection="1">
      <alignment horizontal="left" vertical="center" wrapText="1"/>
    </xf>
    <xf numFmtId="0" fontId="0" fillId="11" borderId="6" xfId="0" applyFont="1" applyFill="1" applyBorder="1" applyAlignment="1" applyProtection="1">
      <alignment horizontal="left" vertical="center" wrapText="1"/>
    </xf>
    <xf numFmtId="0" fontId="0" fillId="11" borderId="7" xfId="0" applyFont="1" applyFill="1" applyBorder="1" applyAlignment="1" applyProtection="1">
      <alignment horizontal="left" vertical="center" wrapText="1"/>
    </xf>
    <xf numFmtId="0" fontId="13" fillId="7" borderId="5" xfId="0" applyFont="1" applyFill="1" applyBorder="1" applyAlignment="1">
      <alignment horizontal="center" vertical="center" wrapText="1"/>
    </xf>
    <xf numFmtId="0" fontId="0" fillId="7" borderId="7" xfId="0" applyFont="1" applyFill="1" applyBorder="1" applyAlignment="1">
      <alignment horizontal="center" vertical="center" wrapText="1"/>
    </xf>
    <xf numFmtId="0" fontId="33" fillId="2" borderId="5" xfId="0" applyFont="1" applyFill="1" applyBorder="1" applyAlignment="1">
      <alignment horizontal="left" vertical="center" wrapText="1"/>
    </xf>
    <xf numFmtId="0" fontId="33" fillId="2" borderId="6" xfId="0" applyFont="1" applyFill="1" applyBorder="1" applyAlignment="1">
      <alignment horizontal="left" vertical="center" wrapText="1"/>
    </xf>
    <xf numFmtId="0" fontId="13" fillId="0" borderId="6" xfId="0" applyFont="1" applyBorder="1" applyAlignment="1" applyProtection="1">
      <alignment horizontal="center" vertical="center" wrapText="1"/>
      <protection locked="0"/>
    </xf>
    <xf numFmtId="0" fontId="13" fillId="0" borderId="7" xfId="0" applyFont="1" applyBorder="1" applyAlignment="1" applyProtection="1">
      <alignment horizontal="center" vertical="center" wrapText="1"/>
      <protection locked="0"/>
    </xf>
    <xf numFmtId="165" fontId="13" fillId="0" borderId="6" xfId="0" applyNumberFormat="1" applyFont="1" applyBorder="1" applyAlignment="1" applyProtection="1">
      <alignment horizontal="center" vertical="center" wrapText="1"/>
      <protection locked="0"/>
    </xf>
    <xf numFmtId="165" fontId="13" fillId="0" borderId="7" xfId="0" applyNumberFormat="1" applyFont="1" applyBorder="1" applyAlignment="1" applyProtection="1">
      <alignment horizontal="center" vertical="center" wrapText="1"/>
      <protection locked="0"/>
    </xf>
    <xf numFmtId="0" fontId="33" fillId="2" borderId="9" xfId="0" applyFont="1" applyFill="1" applyBorder="1" applyAlignment="1">
      <alignment horizontal="center" vertical="center" wrapText="1"/>
    </xf>
    <xf numFmtId="0" fontId="33" fillId="2" borderId="10" xfId="0" applyFont="1" applyFill="1" applyBorder="1" applyAlignment="1">
      <alignment horizontal="center" vertical="center" wrapText="1"/>
    </xf>
    <xf numFmtId="0" fontId="33" fillId="2" borderId="11" xfId="0" applyFont="1" applyFill="1" applyBorder="1" applyAlignment="1">
      <alignment horizontal="center" vertical="center" wrapText="1"/>
    </xf>
    <xf numFmtId="0" fontId="33" fillId="2" borderId="7" xfId="0" applyFont="1" applyFill="1" applyBorder="1" applyAlignment="1">
      <alignment horizontal="left" vertical="center" wrapText="1"/>
    </xf>
    <xf numFmtId="0" fontId="14" fillId="0" borderId="5" xfId="0" applyFont="1" applyBorder="1" applyAlignment="1" applyProtection="1">
      <alignment horizontal="left" vertical="top" wrapText="1"/>
      <protection locked="0"/>
    </xf>
    <xf numFmtId="0" fontId="14" fillId="0" borderId="6" xfId="0" applyFont="1" applyBorder="1" applyAlignment="1" applyProtection="1">
      <alignment horizontal="left" vertical="top" wrapText="1"/>
      <protection locked="0"/>
    </xf>
    <xf numFmtId="0" fontId="14" fillId="0" borderId="7" xfId="0" applyFont="1" applyBorder="1" applyAlignment="1" applyProtection="1">
      <alignment horizontal="left" vertical="top" wrapText="1"/>
      <protection locked="0"/>
    </xf>
    <xf numFmtId="0" fontId="33" fillId="2" borderId="12" xfId="0" applyFont="1" applyFill="1" applyBorder="1" applyAlignment="1">
      <alignment horizontal="left" vertical="top" wrapText="1"/>
    </xf>
    <xf numFmtId="0" fontId="33" fillId="2" borderId="13" xfId="0" applyFont="1" applyFill="1" applyBorder="1" applyAlignment="1">
      <alignment horizontal="left" vertical="top" wrapText="1"/>
    </xf>
    <xf numFmtId="0" fontId="33" fillId="2" borderId="13" xfId="0" applyFont="1" applyFill="1" applyBorder="1" applyAlignment="1">
      <alignment horizontal="center" vertical="top" wrapText="1"/>
    </xf>
    <xf numFmtId="0" fontId="33" fillId="2" borderId="14" xfId="0" applyFont="1" applyFill="1" applyBorder="1" applyAlignment="1">
      <alignment horizontal="center" vertical="top" wrapText="1"/>
    </xf>
    <xf numFmtId="0" fontId="33" fillId="2" borderId="5" xfId="0" applyFont="1" applyFill="1" applyBorder="1" applyAlignment="1">
      <alignment horizontal="left" vertical="top" wrapText="1"/>
    </xf>
    <xf numFmtId="0" fontId="33" fillId="2" borderId="6" xfId="0" applyFont="1" applyFill="1" applyBorder="1" applyAlignment="1">
      <alignment horizontal="left" vertical="top" wrapText="1"/>
    </xf>
    <xf numFmtId="0" fontId="33" fillId="2" borderId="6" xfId="0" applyFont="1" applyFill="1" applyBorder="1" applyAlignment="1">
      <alignment horizontal="center" vertical="top" wrapText="1"/>
    </xf>
    <xf numFmtId="0" fontId="33" fillId="2" borderId="7" xfId="0" applyFont="1" applyFill="1" applyBorder="1" applyAlignment="1">
      <alignment horizontal="center" vertical="top" wrapText="1"/>
    </xf>
    <xf numFmtId="0" fontId="33" fillId="7" borderId="5" xfId="0" applyFont="1" applyFill="1" applyBorder="1" applyAlignment="1">
      <alignment horizontal="center" vertical="center" wrapText="1"/>
    </xf>
    <xf numFmtId="0" fontId="33" fillId="7" borderId="7" xfId="0" applyFont="1" applyFill="1" applyBorder="1" applyAlignment="1">
      <alignment horizontal="center" vertical="center" wrapText="1"/>
    </xf>
    <xf numFmtId="0" fontId="13" fillId="7" borderId="7" xfId="0" applyFont="1" applyFill="1" applyBorder="1" applyAlignment="1">
      <alignment horizontal="center" vertical="center" wrapText="1"/>
    </xf>
    <xf numFmtId="0" fontId="21" fillId="0" borderId="1" xfId="0" applyFont="1" applyBorder="1" applyAlignment="1" applyProtection="1">
      <alignment horizontal="center" vertical="center" wrapText="1"/>
      <protection locked="0"/>
    </xf>
    <xf numFmtId="165" fontId="21" fillId="0" borderId="5" xfId="0" applyNumberFormat="1" applyFont="1" applyBorder="1" applyAlignment="1" applyProtection="1">
      <alignment horizontal="center" vertical="center" wrapText="1"/>
      <protection locked="0"/>
    </xf>
    <xf numFmtId="165" fontId="0" fillId="0" borderId="7" xfId="0" applyNumberFormat="1" applyFont="1" applyBorder="1" applyAlignment="1" applyProtection="1">
      <alignment horizontal="center" vertical="center" wrapText="1"/>
      <protection locked="0"/>
    </xf>
    <xf numFmtId="0" fontId="33" fillId="7" borderId="5" xfId="0" applyFont="1" applyFill="1" applyBorder="1" applyAlignment="1">
      <alignment horizontal="left" vertical="center" wrapText="1"/>
    </xf>
    <xf numFmtId="0" fontId="33" fillId="7" borderId="6" xfId="0" applyFont="1" applyFill="1" applyBorder="1" applyAlignment="1">
      <alignment horizontal="left" vertical="center" wrapText="1"/>
    </xf>
    <xf numFmtId="0" fontId="33" fillId="7" borderId="7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 applyProtection="1">
      <alignment horizontal="left" vertical="center" wrapText="1"/>
      <protection locked="0"/>
    </xf>
    <xf numFmtId="0" fontId="13" fillId="7" borderId="1" xfId="0" applyFont="1" applyFill="1" applyBorder="1" applyAlignment="1">
      <alignment horizontal="left" vertical="center" wrapText="1"/>
    </xf>
    <xf numFmtId="0" fontId="21" fillId="11" borderId="6" xfId="0" applyFont="1" applyFill="1" applyBorder="1" applyAlignment="1" applyProtection="1">
      <alignment horizontal="left" vertical="center" wrapText="1"/>
    </xf>
    <xf numFmtId="0" fontId="21" fillId="11" borderId="7" xfId="0" applyFont="1" applyFill="1" applyBorder="1" applyAlignment="1" applyProtection="1">
      <alignment horizontal="left" vertical="center" wrapText="1"/>
    </xf>
    <xf numFmtId="0" fontId="23" fillId="7" borderId="1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2" borderId="1" xfId="0" applyFont="1" applyFill="1" applyBorder="1" applyAlignment="1">
      <alignment horizontal="right" vertical="center" wrapText="1"/>
    </xf>
    <xf numFmtId="0" fontId="12" fillId="11" borderId="1" xfId="0" applyFont="1" applyFill="1" applyBorder="1" applyAlignment="1">
      <alignment horizontal="center" vertical="center" wrapText="1"/>
    </xf>
    <xf numFmtId="0" fontId="21" fillId="11" borderId="1" xfId="0" applyFont="1" applyFill="1" applyBorder="1" applyAlignment="1">
      <alignment horizontal="center" vertical="center" wrapText="1"/>
    </xf>
    <xf numFmtId="0" fontId="22" fillId="11" borderId="1" xfId="0" applyFont="1" applyFill="1" applyBorder="1" applyAlignment="1">
      <alignment horizontal="center" vertical="center" wrapText="1"/>
    </xf>
    <xf numFmtId="166" fontId="21" fillId="11" borderId="1" xfId="0" applyNumberFormat="1" applyFont="1" applyFill="1" applyBorder="1" applyAlignment="1">
      <alignment horizontal="center" vertical="center" wrapText="1"/>
    </xf>
    <xf numFmtId="166" fontId="21" fillId="11" borderId="1" xfId="0" applyNumberFormat="1" applyFont="1" applyFill="1" applyBorder="1" applyAlignment="1">
      <alignment horizontal="center" vertical="center"/>
    </xf>
    <xf numFmtId="0" fontId="21" fillId="11" borderId="1" xfId="0" applyFont="1" applyFill="1" applyBorder="1" applyAlignment="1">
      <alignment horizontal="center" vertical="center"/>
    </xf>
    <xf numFmtId="0" fontId="32" fillId="5" borderId="1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left" vertical="center" wrapText="1"/>
    </xf>
    <xf numFmtId="0" fontId="13" fillId="0" borderId="6" xfId="0" applyFont="1" applyBorder="1" applyAlignment="1" applyProtection="1">
      <alignment horizontal="left" vertical="center" wrapText="1"/>
      <protection locked="0"/>
    </xf>
    <xf numFmtId="0" fontId="13" fillId="0" borderId="7" xfId="0" applyFont="1" applyBorder="1" applyAlignment="1" applyProtection="1">
      <alignment horizontal="left" vertical="center" wrapText="1"/>
      <protection locked="0"/>
    </xf>
    <xf numFmtId="0" fontId="21" fillId="0" borderId="6" xfId="0" applyFont="1" applyBorder="1" applyAlignment="1" applyProtection="1">
      <alignment horizontal="center" vertical="center" wrapText="1"/>
      <protection locked="0"/>
    </xf>
    <xf numFmtId="0" fontId="36" fillId="0" borderId="1" xfId="0" applyFont="1" applyBorder="1" applyAlignment="1" applyProtection="1">
      <alignment horizontal="center" vertical="center" wrapText="1"/>
      <protection locked="0"/>
    </xf>
    <xf numFmtId="165" fontId="36" fillId="0" borderId="5" xfId="0" applyNumberFormat="1" applyFont="1" applyBorder="1" applyAlignment="1" applyProtection="1">
      <alignment horizontal="center" vertical="center" wrapText="1"/>
      <protection locked="0"/>
    </xf>
    <xf numFmtId="165" fontId="35" fillId="0" borderId="7" xfId="0" applyNumberFormat="1" applyFont="1" applyBorder="1" applyAlignment="1" applyProtection="1">
      <alignment horizontal="center" vertical="center" wrapText="1"/>
      <protection locked="0"/>
    </xf>
    <xf numFmtId="0" fontId="13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 applyProtection="1">
      <alignment horizontal="left" vertical="top" wrapText="1"/>
      <protection locked="0"/>
    </xf>
    <xf numFmtId="0" fontId="33" fillId="2" borderId="2" xfId="0" applyFont="1" applyFill="1" applyBorder="1" applyAlignment="1">
      <alignment horizontal="center" vertical="center" wrapText="1"/>
    </xf>
    <xf numFmtId="0" fontId="33" fillId="2" borderId="3" xfId="0" applyFont="1" applyFill="1" applyBorder="1" applyAlignment="1">
      <alignment horizontal="center" vertical="center" wrapText="1"/>
    </xf>
    <xf numFmtId="0" fontId="33" fillId="2" borderId="4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 applyProtection="1">
      <alignment horizontal="left" vertical="center" wrapText="1"/>
    </xf>
    <xf numFmtId="0" fontId="0" fillId="0" borderId="6" xfId="0" applyFont="1" applyBorder="1" applyAlignment="1" applyProtection="1">
      <alignment horizontal="left" vertical="center" wrapText="1"/>
    </xf>
    <xf numFmtId="0" fontId="12" fillId="0" borderId="5" xfId="0" applyFont="1" applyFill="1" applyBorder="1" applyAlignment="1" applyProtection="1">
      <alignment horizontal="left" vertical="center" wrapText="1"/>
      <protection locked="0"/>
    </xf>
    <xf numFmtId="0" fontId="0" fillId="0" borderId="7" xfId="0" applyFont="1" applyFill="1" applyBorder="1" applyAlignment="1" applyProtection="1">
      <alignment horizontal="left" vertical="center" wrapText="1"/>
      <protection locked="0"/>
    </xf>
    <xf numFmtId="0" fontId="12" fillId="4" borderId="6" xfId="0" applyFont="1" applyFill="1" applyBorder="1" applyAlignment="1" applyProtection="1">
      <alignment horizontal="left" vertical="center" wrapText="1"/>
    </xf>
    <xf numFmtId="0" fontId="12" fillId="4" borderId="7" xfId="0" applyFont="1" applyFill="1" applyBorder="1" applyAlignment="1" applyProtection="1">
      <alignment horizontal="left" vertical="center" wrapText="1"/>
    </xf>
    <xf numFmtId="0" fontId="0" fillId="7" borderId="6" xfId="0" applyFont="1" applyFill="1" applyBorder="1" applyAlignment="1" applyProtection="1">
      <alignment horizontal="center" vertical="center"/>
    </xf>
    <xf numFmtId="0" fontId="0" fillId="7" borderId="7" xfId="0" applyFont="1" applyFill="1" applyBorder="1" applyAlignment="1" applyProtection="1">
      <alignment horizontal="center" vertical="center"/>
    </xf>
    <xf numFmtId="0" fontId="33" fillId="2" borderId="1" xfId="0" applyFont="1" applyFill="1" applyBorder="1" applyAlignment="1">
      <alignment horizontal="center" vertical="center" wrapText="1"/>
    </xf>
    <xf numFmtId="0" fontId="10" fillId="0" borderId="24" xfId="0" applyFont="1" applyBorder="1" applyAlignment="1" applyProtection="1">
      <alignment horizontal="center"/>
      <protection locked="0"/>
    </xf>
    <xf numFmtId="0" fontId="10" fillId="0" borderId="6" xfId="0" applyFont="1" applyBorder="1" applyAlignment="1" applyProtection="1">
      <alignment horizontal="center"/>
      <protection locked="0"/>
    </xf>
    <xf numFmtId="0" fontId="10" fillId="0" borderId="7" xfId="0" applyFont="1" applyBorder="1" applyAlignment="1" applyProtection="1">
      <alignment horizontal="center"/>
      <protection locked="0"/>
    </xf>
    <xf numFmtId="0" fontId="9" fillId="4" borderId="5" xfId="0" applyFont="1" applyFill="1" applyBorder="1" applyAlignment="1">
      <alignment horizontal="left" vertical="center"/>
    </xf>
    <xf numFmtId="0" fontId="9" fillId="4" borderId="6" xfId="0" applyFont="1" applyFill="1" applyBorder="1" applyAlignment="1">
      <alignment horizontal="left" vertical="center"/>
    </xf>
    <xf numFmtId="0" fontId="10" fillId="10" borderId="26" xfId="0" applyFont="1" applyFill="1" applyBorder="1" applyAlignment="1">
      <alignment horizontal="right"/>
    </xf>
    <xf numFmtId="0" fontId="10" fillId="10" borderId="27" xfId="0" applyFont="1" applyFill="1" applyBorder="1" applyAlignment="1">
      <alignment horizontal="right"/>
    </xf>
    <xf numFmtId="0" fontId="10" fillId="10" borderId="28" xfId="0" applyFont="1" applyFill="1" applyBorder="1" applyAlignment="1">
      <alignment horizontal="right"/>
    </xf>
    <xf numFmtId="0" fontId="10" fillId="7" borderId="24" xfId="0" applyFont="1" applyFill="1" applyBorder="1" applyAlignment="1">
      <alignment horizontal="left" vertical="center"/>
    </xf>
    <xf numFmtId="0" fontId="10" fillId="7" borderId="6" xfId="0" applyFont="1" applyFill="1" applyBorder="1" applyAlignment="1">
      <alignment horizontal="left" vertical="center"/>
    </xf>
    <xf numFmtId="0" fontId="10" fillId="7" borderId="7" xfId="0" applyFont="1" applyFill="1" applyBorder="1" applyAlignment="1">
      <alignment horizontal="left" vertical="center"/>
    </xf>
    <xf numFmtId="0" fontId="9" fillId="8" borderId="24" xfId="0" applyFont="1" applyFill="1" applyBorder="1" applyAlignment="1">
      <alignment horizontal="right"/>
    </xf>
    <xf numFmtId="0" fontId="9" fillId="8" borderId="6" xfId="0" applyFont="1" applyFill="1" applyBorder="1" applyAlignment="1">
      <alignment horizontal="right"/>
    </xf>
    <xf numFmtId="0" fontId="9" fillId="8" borderId="7" xfId="0" applyFont="1" applyFill="1" applyBorder="1" applyAlignment="1">
      <alignment horizontal="right"/>
    </xf>
    <xf numFmtId="0" fontId="10" fillId="9" borderId="24" xfId="0" applyFont="1" applyFill="1" applyBorder="1" applyAlignment="1">
      <alignment horizontal="right"/>
    </xf>
    <xf numFmtId="0" fontId="10" fillId="9" borderId="6" xfId="0" applyFont="1" applyFill="1" applyBorder="1" applyAlignment="1">
      <alignment horizontal="right"/>
    </xf>
    <xf numFmtId="0" fontId="10" fillId="9" borderId="7" xfId="0" applyFont="1" applyFill="1" applyBorder="1" applyAlignment="1">
      <alignment horizontal="right"/>
    </xf>
    <xf numFmtId="0" fontId="10" fillId="10" borderId="24" xfId="0" applyFont="1" applyFill="1" applyBorder="1" applyAlignment="1">
      <alignment horizontal="right"/>
    </xf>
    <xf numFmtId="0" fontId="10" fillId="10" borderId="6" xfId="0" applyFont="1" applyFill="1" applyBorder="1" applyAlignment="1">
      <alignment horizontal="right"/>
    </xf>
    <xf numFmtId="0" fontId="10" fillId="10" borderId="7" xfId="0" applyFont="1" applyFill="1" applyBorder="1" applyAlignment="1">
      <alignment horizontal="right"/>
    </xf>
    <xf numFmtId="0" fontId="10" fillId="7" borderId="23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10" fillId="0" borderId="5" xfId="0" applyFont="1" applyBorder="1" applyAlignment="1" applyProtection="1">
      <alignment horizontal="center"/>
      <protection locked="0"/>
    </xf>
    <xf numFmtId="0" fontId="5" fillId="5" borderId="5" xfId="0" applyFont="1" applyFill="1" applyBorder="1" applyAlignment="1" applyProtection="1">
      <alignment horizontal="center"/>
      <protection locked="0"/>
    </xf>
    <xf numFmtId="0" fontId="5" fillId="5" borderId="6" xfId="0" applyFont="1" applyFill="1" applyBorder="1" applyAlignment="1" applyProtection="1">
      <alignment horizontal="center"/>
      <protection locked="0"/>
    </xf>
    <xf numFmtId="0" fontId="5" fillId="5" borderId="7" xfId="0" applyFont="1" applyFill="1" applyBorder="1" applyAlignment="1" applyProtection="1">
      <alignment horizontal="center"/>
      <protection locked="0"/>
    </xf>
    <xf numFmtId="0" fontId="9" fillId="13" borderId="6" xfId="0" applyFont="1" applyFill="1" applyBorder="1" applyAlignment="1">
      <alignment horizontal="left" vertical="center"/>
    </xf>
    <xf numFmtId="0" fontId="5" fillId="7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64" fontId="5" fillId="7" borderId="22" xfId="0" applyNumberFormat="1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4">
    <dxf>
      <font>
        <color theme="0" tint="-0.24994659260841701"/>
      </font>
      <fill>
        <patternFill>
          <bgColor theme="2"/>
        </patternFill>
      </fill>
    </dxf>
    <dxf>
      <font>
        <color theme="0" tint="-0.24994659260841701"/>
      </font>
      <fill>
        <patternFill>
          <bgColor theme="2"/>
        </patternFill>
      </fill>
    </dxf>
    <dxf>
      <font>
        <color theme="0" tint="-0.24994659260841701"/>
      </font>
      <fill>
        <patternFill>
          <bgColor theme="2"/>
        </patternFill>
      </fill>
    </dxf>
    <dxf>
      <font>
        <color theme="0" tint="-0.24994659260841701"/>
      </font>
      <fill>
        <patternFill>
          <bgColor theme="2"/>
        </patternFill>
      </fill>
    </dxf>
  </dxfs>
  <tableStyles count="0" defaultTableStyle="TableStyleMedium2" defaultPivotStyle="PivotStyleLight16"/>
  <colors>
    <mruColors>
      <color rgb="FF66CCFF"/>
      <color rgb="FF33CCFF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397</xdr:row>
          <xdr:rowOff>190500</xdr:rowOff>
        </xdr:from>
        <xdr:to>
          <xdr:col>1</xdr:col>
          <xdr:colOff>695325</xdr:colOff>
          <xdr:row>398</xdr:row>
          <xdr:rowOff>190500</xdr:rowOff>
        </xdr:to>
        <xdr:sp macro="" textlink="">
          <xdr:nvSpPr>
            <xdr:cNvPr id="10278" name="Check Box 1062" hidden="1">
              <a:extLst>
                <a:ext uri="{63B3BB69-23CF-44E3-9099-C40C66FF867C}">
                  <a14:compatExt spid="_x0000_s102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398</xdr:row>
          <xdr:rowOff>190500</xdr:rowOff>
        </xdr:from>
        <xdr:to>
          <xdr:col>1</xdr:col>
          <xdr:colOff>695325</xdr:colOff>
          <xdr:row>399</xdr:row>
          <xdr:rowOff>190500</xdr:rowOff>
        </xdr:to>
        <xdr:sp macro="" textlink="">
          <xdr:nvSpPr>
            <xdr:cNvPr id="10284" name="Check Box 1068" hidden="1">
              <a:extLst>
                <a:ext uri="{63B3BB69-23CF-44E3-9099-C40C66FF867C}">
                  <a14:compatExt spid="_x0000_s102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</xdr:col>
      <xdr:colOff>314739</xdr:colOff>
      <xdr:row>0</xdr:row>
      <xdr:rowOff>115956</xdr:rowOff>
    </xdr:from>
    <xdr:to>
      <xdr:col>7</xdr:col>
      <xdr:colOff>819564</xdr:colOff>
      <xdr:row>0</xdr:row>
      <xdr:rowOff>784778</xdr:rowOff>
    </xdr:to>
    <xdr:pic>
      <xdr:nvPicPr>
        <xdr:cNvPr id="32" name="Obrázok 31" descr="loga_IRRVA_ERD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130" y="115956"/>
          <a:ext cx="5755999" cy="668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398</xdr:row>
          <xdr:rowOff>190500</xdr:rowOff>
        </xdr:from>
        <xdr:to>
          <xdr:col>1</xdr:col>
          <xdr:colOff>695325</xdr:colOff>
          <xdr:row>399</xdr:row>
          <xdr:rowOff>190500</xdr:rowOff>
        </xdr:to>
        <xdr:sp macro="" textlink="">
          <xdr:nvSpPr>
            <xdr:cNvPr id="10286" name="Check Box 1070" hidden="1">
              <a:extLst>
                <a:ext uri="{63B3BB69-23CF-44E3-9099-C40C66FF867C}">
                  <a14:compatExt spid="_x0000_s102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394</xdr:row>
          <xdr:rowOff>0</xdr:rowOff>
        </xdr:from>
        <xdr:to>
          <xdr:col>1</xdr:col>
          <xdr:colOff>695325</xdr:colOff>
          <xdr:row>395</xdr:row>
          <xdr:rowOff>0</xdr:rowOff>
        </xdr:to>
        <xdr:sp macro="" textlink="">
          <xdr:nvSpPr>
            <xdr:cNvPr id="10287" name="Check Box 1071" hidden="1">
              <a:extLst>
                <a:ext uri="{63B3BB69-23CF-44E3-9099-C40C66FF867C}">
                  <a14:compatExt spid="_x0000_s102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394</xdr:row>
          <xdr:rowOff>190500</xdr:rowOff>
        </xdr:from>
        <xdr:to>
          <xdr:col>1</xdr:col>
          <xdr:colOff>695325</xdr:colOff>
          <xdr:row>395</xdr:row>
          <xdr:rowOff>190500</xdr:rowOff>
        </xdr:to>
        <xdr:sp macro="" textlink="">
          <xdr:nvSpPr>
            <xdr:cNvPr id="10288" name="Check Box 1072" hidden="1">
              <a:extLst>
                <a:ext uri="{63B3BB69-23CF-44E3-9099-C40C66FF867C}">
                  <a14:compatExt spid="_x0000_s102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396</xdr:row>
          <xdr:rowOff>0</xdr:rowOff>
        </xdr:from>
        <xdr:to>
          <xdr:col>1</xdr:col>
          <xdr:colOff>695325</xdr:colOff>
          <xdr:row>397</xdr:row>
          <xdr:rowOff>0</xdr:rowOff>
        </xdr:to>
        <xdr:sp macro="" textlink="">
          <xdr:nvSpPr>
            <xdr:cNvPr id="10291" name="Check Box 1075" hidden="1">
              <a:extLst>
                <a:ext uri="{63B3BB69-23CF-44E3-9099-C40C66FF867C}">
                  <a14:compatExt spid="_x0000_s102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397</xdr:row>
          <xdr:rowOff>0</xdr:rowOff>
        </xdr:from>
        <xdr:to>
          <xdr:col>1</xdr:col>
          <xdr:colOff>695325</xdr:colOff>
          <xdr:row>398</xdr:row>
          <xdr:rowOff>0</xdr:rowOff>
        </xdr:to>
        <xdr:sp macro="" textlink="">
          <xdr:nvSpPr>
            <xdr:cNvPr id="10292" name="Check Box 1076" hidden="1">
              <a:extLst>
                <a:ext uri="{63B3BB69-23CF-44E3-9099-C40C66FF867C}">
                  <a14:compatExt spid="_x0000_s102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391</xdr:row>
          <xdr:rowOff>0</xdr:rowOff>
        </xdr:from>
        <xdr:to>
          <xdr:col>1</xdr:col>
          <xdr:colOff>695325</xdr:colOff>
          <xdr:row>392</xdr:row>
          <xdr:rowOff>0</xdr:rowOff>
        </xdr:to>
        <xdr:sp macro="" textlink="">
          <xdr:nvSpPr>
            <xdr:cNvPr id="10293" name="Check Box 1077" hidden="1">
              <a:extLst>
                <a:ext uri="{63B3BB69-23CF-44E3-9099-C40C66FF867C}">
                  <a14:compatExt spid="_x0000_s102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391</xdr:row>
          <xdr:rowOff>0</xdr:rowOff>
        </xdr:from>
        <xdr:to>
          <xdr:col>1</xdr:col>
          <xdr:colOff>695325</xdr:colOff>
          <xdr:row>392</xdr:row>
          <xdr:rowOff>0</xdr:rowOff>
        </xdr:to>
        <xdr:sp macro="" textlink="">
          <xdr:nvSpPr>
            <xdr:cNvPr id="10294" name="Check Box 1078" hidden="1">
              <a:extLst>
                <a:ext uri="{63B3BB69-23CF-44E3-9099-C40C66FF867C}">
                  <a14:compatExt spid="_x0000_s102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393</xdr:row>
          <xdr:rowOff>0</xdr:rowOff>
        </xdr:from>
        <xdr:to>
          <xdr:col>1</xdr:col>
          <xdr:colOff>695325</xdr:colOff>
          <xdr:row>394</xdr:row>
          <xdr:rowOff>0</xdr:rowOff>
        </xdr:to>
        <xdr:sp macro="" textlink="">
          <xdr:nvSpPr>
            <xdr:cNvPr id="10295" name="Check Box 1079" hidden="1">
              <a:extLst>
                <a:ext uri="{63B3BB69-23CF-44E3-9099-C40C66FF867C}">
                  <a14:compatExt spid="_x0000_s102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392</xdr:row>
          <xdr:rowOff>0</xdr:rowOff>
        </xdr:from>
        <xdr:to>
          <xdr:col>1</xdr:col>
          <xdr:colOff>695325</xdr:colOff>
          <xdr:row>393</xdr:row>
          <xdr:rowOff>0</xdr:rowOff>
        </xdr:to>
        <xdr:sp macro="" textlink="">
          <xdr:nvSpPr>
            <xdr:cNvPr id="10296" name="Check Box 1080" hidden="1">
              <a:extLst>
                <a:ext uri="{63B3BB69-23CF-44E3-9099-C40C66FF867C}">
                  <a14:compatExt spid="_x0000_s102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omments" Target="../comments1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B1:M415"/>
  <sheetViews>
    <sheetView showGridLines="0" tabSelected="1" view="pageBreakPreview" topLeftCell="A41" zoomScale="115" zoomScaleNormal="100" zoomScaleSheetLayoutView="115" workbookViewId="0">
      <selection activeCell="D53" sqref="D53:H53"/>
    </sheetView>
  </sheetViews>
  <sheetFormatPr defaultRowHeight="15" outlineLevelRow="1" x14ac:dyDescent="0.25"/>
  <cols>
    <col min="1" max="1" width="1.42578125" customWidth="1"/>
    <col min="2" max="2" width="10.5703125" customWidth="1"/>
    <col min="3" max="3" width="16.85546875" customWidth="1"/>
    <col min="4" max="4" width="12.5703125" customWidth="1"/>
    <col min="5" max="5" width="12.7109375" customWidth="1"/>
    <col min="6" max="6" width="12.85546875" customWidth="1"/>
    <col min="7" max="7" width="13.140625" customWidth="1"/>
    <col min="8" max="8" width="18.7109375" customWidth="1"/>
    <col min="9" max="9" width="2.140625" style="1" customWidth="1"/>
    <col min="10" max="10" width="2.140625" style="27" hidden="1" customWidth="1"/>
    <col min="11" max="11" width="32.7109375" customWidth="1"/>
    <col min="12" max="12" width="2.28515625" customWidth="1"/>
    <col min="13" max="13" width="33.28515625" customWidth="1"/>
  </cols>
  <sheetData>
    <row r="1" spans="2:8" ht="74.25" customHeight="1" x14ac:dyDescent="0.25">
      <c r="B1" s="286"/>
      <c r="C1" s="286"/>
      <c r="D1" s="286"/>
      <c r="E1" s="286"/>
      <c r="F1" s="286"/>
      <c r="G1" s="286"/>
      <c r="H1" s="286"/>
    </row>
    <row r="2" spans="2:8" ht="11.25" customHeight="1" x14ac:dyDescent="0.25">
      <c r="B2" s="2"/>
    </row>
    <row r="3" spans="2:8" ht="21.75" customHeight="1" x14ac:dyDescent="0.25">
      <c r="B3" s="287" t="s">
        <v>0</v>
      </c>
      <c r="C3" s="288"/>
      <c r="D3" s="288"/>
      <c r="E3" s="288"/>
      <c r="F3" s="288"/>
      <c r="G3" s="288"/>
      <c r="H3" s="288"/>
    </row>
    <row r="4" spans="2:8" ht="23.25" x14ac:dyDescent="0.25">
      <c r="B4" s="3"/>
      <c r="C4" s="3"/>
      <c r="D4" s="3"/>
      <c r="E4" s="3"/>
      <c r="F4" s="3"/>
      <c r="G4" s="3"/>
      <c r="H4" s="3"/>
    </row>
    <row r="5" spans="2:8" ht="21" customHeight="1" x14ac:dyDescent="0.25">
      <c r="B5" s="289" t="s">
        <v>1</v>
      </c>
      <c r="C5" s="289"/>
      <c r="D5" s="290" t="s">
        <v>91</v>
      </c>
      <c r="E5" s="290"/>
      <c r="F5" s="290"/>
      <c r="G5" s="290"/>
      <c r="H5" s="290"/>
    </row>
    <row r="6" spans="2:8" ht="21" customHeight="1" x14ac:dyDescent="0.25">
      <c r="B6" s="289" t="s">
        <v>1299</v>
      </c>
      <c r="C6" s="289"/>
      <c r="D6" s="291" t="str">
        <f>IF(D17="","potrebné vyplniť v bode 1.1",D17)</f>
        <v>potrebné vyplniť v bode 1.1</v>
      </c>
      <c r="E6" s="291"/>
      <c r="F6" s="291"/>
      <c r="G6" s="291"/>
      <c r="H6" s="291"/>
    </row>
    <row r="7" spans="2:8" ht="21" customHeight="1" x14ac:dyDescent="0.25">
      <c r="B7" s="289" t="s">
        <v>2</v>
      </c>
      <c r="C7" s="289"/>
      <c r="D7" s="292" t="str">
        <f>IF(D51="","potrebné vyplniť v bode 2",D51)</f>
        <v>potrebné vyplniť v bode 2</v>
      </c>
      <c r="E7" s="292"/>
      <c r="F7" s="292"/>
      <c r="G7" s="292"/>
      <c r="H7" s="292"/>
    </row>
    <row r="8" spans="2:8" ht="21" customHeight="1" x14ac:dyDescent="0.25">
      <c r="B8" s="289" t="s">
        <v>3</v>
      </c>
      <c r="C8" s="289"/>
      <c r="D8" s="291" t="str">
        <f>IF(D52="","potrebné vyplniť v bode 2",D52)</f>
        <v>potrebné vyplniť v bode 2</v>
      </c>
      <c r="E8" s="291"/>
      <c r="F8" s="291"/>
      <c r="G8" s="291"/>
      <c r="H8" s="291"/>
    </row>
    <row r="9" spans="2:8" ht="21" customHeight="1" x14ac:dyDescent="0.25">
      <c r="B9" s="289" t="s">
        <v>4</v>
      </c>
      <c r="C9" s="289"/>
      <c r="D9" s="291" t="str">
        <f>IF(D54="","potrebné vybrať v bode 2",D54)</f>
        <v>INTERREG V-A SK-CZ/TP/2017/01</v>
      </c>
      <c r="E9" s="290"/>
      <c r="F9" s="290"/>
      <c r="G9" s="290"/>
      <c r="H9" s="290"/>
    </row>
    <row r="10" spans="2:8" ht="21" customHeight="1" x14ac:dyDescent="0.25">
      <c r="B10" s="289" t="s">
        <v>5</v>
      </c>
      <c r="C10" s="289"/>
      <c r="D10" s="293">
        <f>G385</f>
        <v>0</v>
      </c>
      <c r="E10" s="291"/>
      <c r="F10" s="291"/>
      <c r="G10" s="291"/>
      <c r="H10" s="291"/>
    </row>
    <row r="11" spans="2:8" ht="21" customHeight="1" x14ac:dyDescent="0.25">
      <c r="B11" s="289" t="s">
        <v>6</v>
      </c>
      <c r="C11" s="289"/>
      <c r="D11" s="294">
        <f>G379+G380</f>
        <v>0</v>
      </c>
      <c r="E11" s="295"/>
      <c r="F11" s="295"/>
      <c r="G11" s="295"/>
      <c r="H11" s="295"/>
    </row>
    <row r="12" spans="2:8" ht="21" customHeight="1" x14ac:dyDescent="0.25">
      <c r="B12" s="289" t="s">
        <v>1243</v>
      </c>
      <c r="C12" s="289"/>
      <c r="D12" s="296"/>
      <c r="E12" s="297"/>
      <c r="F12" s="297"/>
      <c r="G12" s="297"/>
      <c r="H12" s="297"/>
    </row>
    <row r="13" spans="2:8" ht="17.25" thickBot="1" x14ac:dyDescent="0.3">
      <c r="B13" s="45"/>
      <c r="C13" s="46"/>
      <c r="D13" s="46"/>
      <c r="E13" s="46"/>
      <c r="F13" s="46"/>
      <c r="G13" s="46"/>
      <c r="H13" s="46"/>
    </row>
    <row r="14" spans="2:8" ht="17.25" thickBot="1" x14ac:dyDescent="0.3">
      <c r="B14" s="175" t="s">
        <v>1300</v>
      </c>
      <c r="C14" s="176"/>
      <c r="D14" s="176"/>
      <c r="E14" s="176"/>
      <c r="F14" s="176"/>
      <c r="G14" s="176"/>
      <c r="H14" s="177"/>
    </row>
    <row r="15" spans="2:8" ht="17.25" thickBot="1" x14ac:dyDescent="0.3">
      <c r="B15" s="45"/>
      <c r="C15" s="46"/>
      <c r="D15" s="46"/>
      <c r="E15" s="46"/>
      <c r="F15" s="46"/>
      <c r="G15" s="46"/>
      <c r="H15" s="46"/>
    </row>
    <row r="16" spans="2:8" ht="17.25" thickBot="1" x14ac:dyDescent="0.3">
      <c r="B16" s="298" t="s">
        <v>1303</v>
      </c>
      <c r="C16" s="299"/>
      <c r="D16" s="299"/>
      <c r="E16" s="299"/>
      <c r="F16" s="299"/>
      <c r="G16" s="299"/>
      <c r="H16" s="300"/>
    </row>
    <row r="17" spans="2:8" ht="15.75" customHeight="1" x14ac:dyDescent="0.25">
      <c r="B17" s="184" t="s">
        <v>73</v>
      </c>
      <c r="C17" s="185"/>
      <c r="D17" s="186"/>
      <c r="E17" s="186"/>
      <c r="F17" s="186"/>
      <c r="G17" s="186"/>
      <c r="H17" s="187"/>
    </row>
    <row r="18" spans="2:8" ht="15.75" customHeight="1" x14ac:dyDescent="0.25">
      <c r="B18" s="149" t="s">
        <v>74</v>
      </c>
      <c r="C18" s="151"/>
      <c r="D18" s="182"/>
      <c r="E18" s="301"/>
      <c r="F18" s="301"/>
      <c r="G18" s="301"/>
      <c r="H18" s="302"/>
    </row>
    <row r="19" spans="2:8" ht="15.75" customHeight="1" x14ac:dyDescent="0.25">
      <c r="B19" s="149" t="s">
        <v>75</v>
      </c>
      <c r="C19" s="151"/>
      <c r="D19" s="182"/>
      <c r="E19" s="182"/>
      <c r="F19" s="182"/>
      <c r="G19" s="182"/>
      <c r="H19" s="183"/>
    </row>
    <row r="20" spans="2:8" ht="15.75" customHeight="1" x14ac:dyDescent="0.25">
      <c r="B20" s="149" t="s">
        <v>76</v>
      </c>
      <c r="C20" s="151"/>
      <c r="D20" s="182"/>
      <c r="E20" s="182"/>
      <c r="F20" s="182"/>
      <c r="G20" s="182"/>
      <c r="H20" s="183"/>
    </row>
    <row r="21" spans="2:8" ht="15.75" customHeight="1" x14ac:dyDescent="0.25">
      <c r="B21" s="149" t="s">
        <v>77</v>
      </c>
      <c r="C21" s="151"/>
      <c r="D21" s="182"/>
      <c r="E21" s="182"/>
      <c r="F21" s="182"/>
      <c r="G21" s="182"/>
      <c r="H21" s="183"/>
    </row>
    <row r="22" spans="2:8" ht="15.75" customHeight="1" x14ac:dyDescent="0.25">
      <c r="B22" s="149" t="s">
        <v>79</v>
      </c>
      <c r="C22" s="151"/>
      <c r="D22" s="303"/>
      <c r="E22" s="189"/>
      <c r="F22" s="47" t="s">
        <v>78</v>
      </c>
      <c r="G22" s="182"/>
      <c r="H22" s="183"/>
    </row>
    <row r="23" spans="2:8" ht="15.75" customHeight="1" x14ac:dyDescent="0.25">
      <c r="B23" s="149" t="s">
        <v>1235</v>
      </c>
      <c r="C23" s="151"/>
      <c r="D23" s="188"/>
      <c r="E23" s="189"/>
      <c r="F23" s="48"/>
      <c r="G23" s="48"/>
      <c r="H23" s="49"/>
    </row>
    <row r="24" spans="2:8" ht="15.75" customHeight="1" x14ac:dyDescent="0.25">
      <c r="B24" s="161" t="s">
        <v>137</v>
      </c>
      <c r="C24" s="193"/>
      <c r="D24" s="48"/>
      <c r="E24" s="48"/>
      <c r="F24" s="48"/>
      <c r="G24" s="48"/>
      <c r="H24" s="49"/>
    </row>
    <row r="25" spans="2:8" ht="33" x14ac:dyDescent="0.25">
      <c r="B25" s="50" t="s">
        <v>7</v>
      </c>
      <c r="C25" s="50" t="s">
        <v>8</v>
      </c>
      <c r="D25" s="281" t="s">
        <v>9</v>
      </c>
      <c r="E25" s="281"/>
      <c r="F25" s="281"/>
      <c r="G25" s="50" t="s">
        <v>10</v>
      </c>
      <c r="H25" s="50" t="s">
        <v>11</v>
      </c>
    </row>
    <row r="26" spans="2:8" ht="16.5" x14ac:dyDescent="0.25">
      <c r="B26" s="66"/>
      <c r="C26" s="66"/>
      <c r="D26" s="190"/>
      <c r="E26" s="191"/>
      <c r="F26" s="192"/>
      <c r="G26" s="66"/>
      <c r="H26" s="66"/>
    </row>
    <row r="27" spans="2:8" ht="16.5" hidden="1" outlineLevel="1" x14ac:dyDescent="0.25">
      <c r="B27" s="67"/>
      <c r="C27" s="67"/>
      <c r="D27" s="136"/>
      <c r="E27" s="137"/>
      <c r="F27" s="138"/>
      <c r="G27" s="67"/>
      <c r="H27" s="67"/>
    </row>
    <row r="28" spans="2:8" ht="16.5" hidden="1" outlineLevel="1" x14ac:dyDescent="0.25">
      <c r="B28" s="67"/>
      <c r="C28" s="67"/>
      <c r="D28" s="280"/>
      <c r="E28" s="280"/>
      <c r="F28" s="280"/>
      <c r="G28" s="67"/>
      <c r="H28" s="67"/>
    </row>
    <row r="29" spans="2:8" ht="15.75" customHeight="1" collapsed="1" x14ac:dyDescent="0.25">
      <c r="B29" s="161" t="s">
        <v>1301</v>
      </c>
      <c r="C29" s="198"/>
      <c r="D29" s="194"/>
      <c r="E29" s="182"/>
      <c r="F29" s="182"/>
      <c r="G29" s="182"/>
      <c r="H29" s="183"/>
    </row>
    <row r="30" spans="2:8" ht="16.5" x14ac:dyDescent="0.25">
      <c r="B30" s="285" t="s">
        <v>1302</v>
      </c>
      <c r="C30" s="285"/>
      <c r="D30" s="285"/>
      <c r="E30" s="285"/>
      <c r="F30" s="285"/>
      <c r="G30" s="285"/>
      <c r="H30" s="285"/>
    </row>
    <row r="31" spans="2:8" ht="15.75" customHeight="1" x14ac:dyDescent="0.25">
      <c r="B31" s="149" t="s">
        <v>92</v>
      </c>
      <c r="C31" s="151"/>
      <c r="D31" s="194"/>
      <c r="E31" s="182"/>
      <c r="F31" s="182"/>
      <c r="G31" s="182"/>
      <c r="H31" s="183"/>
    </row>
    <row r="32" spans="2:8" ht="15.75" customHeight="1" x14ac:dyDescent="0.25">
      <c r="B32" s="149" t="s">
        <v>93</v>
      </c>
      <c r="C32" s="151"/>
      <c r="D32" s="194"/>
      <c r="E32" s="182"/>
      <c r="F32" s="182"/>
      <c r="G32" s="182"/>
      <c r="H32" s="183"/>
    </row>
    <row r="33" spans="2:8" ht="15.75" customHeight="1" x14ac:dyDescent="0.25">
      <c r="B33" s="161" t="s">
        <v>138</v>
      </c>
      <c r="C33" s="193"/>
      <c r="D33" s="193"/>
      <c r="E33" s="193"/>
      <c r="F33" s="48"/>
      <c r="G33" s="48"/>
      <c r="H33" s="49"/>
    </row>
    <row r="34" spans="2:8" ht="33" x14ac:dyDescent="0.25">
      <c r="B34" s="50" t="s">
        <v>7</v>
      </c>
      <c r="C34" s="50" t="s">
        <v>8</v>
      </c>
      <c r="D34" s="281" t="s">
        <v>9</v>
      </c>
      <c r="E34" s="281"/>
      <c r="F34" s="281"/>
      <c r="G34" s="50" t="s">
        <v>10</v>
      </c>
      <c r="H34" s="50" t="s">
        <v>11</v>
      </c>
    </row>
    <row r="35" spans="2:8" ht="16.5" x14ac:dyDescent="0.25">
      <c r="B35" s="67"/>
      <c r="C35" s="67"/>
      <c r="D35" s="280"/>
      <c r="E35" s="280"/>
      <c r="F35" s="280"/>
      <c r="G35" s="67"/>
      <c r="H35" s="67"/>
    </row>
    <row r="36" spans="2:8" ht="16.5" hidden="1" outlineLevel="1" x14ac:dyDescent="0.25">
      <c r="B36" s="67"/>
      <c r="C36" s="67"/>
      <c r="D36" s="136"/>
      <c r="E36" s="137"/>
      <c r="F36" s="138"/>
      <c r="G36" s="67"/>
      <c r="H36" s="67"/>
    </row>
    <row r="37" spans="2:8" ht="16.5" hidden="1" outlineLevel="1" x14ac:dyDescent="0.25">
      <c r="B37" s="67"/>
      <c r="C37" s="67"/>
      <c r="D37" s="136"/>
      <c r="E37" s="137"/>
      <c r="F37" s="138"/>
      <c r="G37" s="67"/>
      <c r="H37" s="67"/>
    </row>
    <row r="38" spans="2:8" ht="16.5" collapsed="1" x14ac:dyDescent="0.25">
      <c r="B38" s="285" t="s">
        <v>1304</v>
      </c>
      <c r="C38" s="285"/>
      <c r="D38" s="285"/>
      <c r="E38" s="285"/>
      <c r="F38" s="285"/>
      <c r="G38" s="285"/>
      <c r="H38" s="285"/>
    </row>
    <row r="39" spans="2:8" ht="15.75" customHeight="1" x14ac:dyDescent="0.25">
      <c r="B39" s="161" t="s">
        <v>139</v>
      </c>
      <c r="C39" s="193"/>
      <c r="D39" s="193"/>
      <c r="E39" s="193"/>
      <c r="F39" s="48"/>
      <c r="G39" s="48"/>
      <c r="H39" s="49"/>
    </row>
    <row r="40" spans="2:8" ht="15.75" customHeight="1" x14ac:dyDescent="0.25">
      <c r="B40" s="161" t="s">
        <v>140</v>
      </c>
      <c r="C40" s="193"/>
      <c r="D40" s="48"/>
      <c r="E40" s="48"/>
      <c r="F40" s="48"/>
      <c r="G40" s="48"/>
      <c r="H40" s="49"/>
    </row>
    <row r="41" spans="2:8" ht="33" x14ac:dyDescent="0.25">
      <c r="B41" s="50" t="s">
        <v>7</v>
      </c>
      <c r="C41" s="50" t="s">
        <v>8</v>
      </c>
      <c r="D41" s="281" t="s">
        <v>9</v>
      </c>
      <c r="E41" s="281"/>
      <c r="F41" s="281"/>
      <c r="G41" s="50" t="s">
        <v>10</v>
      </c>
      <c r="H41" s="50" t="s">
        <v>11</v>
      </c>
    </row>
    <row r="42" spans="2:8" ht="16.5" x14ac:dyDescent="0.25">
      <c r="B42" s="67"/>
      <c r="C42" s="67"/>
      <c r="D42" s="280"/>
      <c r="E42" s="280"/>
      <c r="F42" s="280"/>
      <c r="G42" s="67"/>
      <c r="H42" s="67"/>
    </row>
    <row r="43" spans="2:8" ht="15.75" customHeight="1" x14ac:dyDescent="0.25">
      <c r="B43" s="161" t="s">
        <v>80</v>
      </c>
      <c r="C43" s="193"/>
      <c r="D43" s="198"/>
      <c r="E43" s="137"/>
      <c r="F43" s="137"/>
      <c r="G43" s="137"/>
      <c r="H43" s="138"/>
    </row>
    <row r="44" spans="2:8" ht="33" x14ac:dyDescent="0.25">
      <c r="B44" s="51" t="s">
        <v>12</v>
      </c>
      <c r="C44" s="136"/>
      <c r="D44" s="138"/>
      <c r="E44" s="51" t="s">
        <v>13</v>
      </c>
      <c r="F44" s="136"/>
      <c r="G44" s="137"/>
      <c r="H44" s="138"/>
    </row>
    <row r="45" spans="2:8" ht="33" hidden="1" outlineLevel="1" x14ac:dyDescent="0.25">
      <c r="B45" s="50" t="s">
        <v>7</v>
      </c>
      <c r="C45" s="50" t="s">
        <v>8</v>
      </c>
      <c r="D45" s="281" t="s">
        <v>9</v>
      </c>
      <c r="E45" s="281"/>
      <c r="F45" s="281"/>
      <c r="G45" s="50" t="s">
        <v>10</v>
      </c>
      <c r="H45" s="50" t="s">
        <v>11</v>
      </c>
    </row>
    <row r="46" spans="2:8" ht="16.5" hidden="1" outlineLevel="1" x14ac:dyDescent="0.25">
      <c r="B46" s="67"/>
      <c r="C46" s="67"/>
      <c r="D46" s="280"/>
      <c r="E46" s="280"/>
      <c r="F46" s="280"/>
      <c r="G46" s="67"/>
      <c r="H46" s="67"/>
    </row>
    <row r="47" spans="2:8" ht="15.75" hidden="1" customHeight="1" outlineLevel="1" x14ac:dyDescent="0.25">
      <c r="B47" s="161" t="s">
        <v>80</v>
      </c>
      <c r="C47" s="193"/>
      <c r="D47" s="198"/>
      <c r="E47" s="137"/>
      <c r="F47" s="137"/>
      <c r="G47" s="137"/>
      <c r="H47" s="138"/>
    </row>
    <row r="48" spans="2:8" ht="33" hidden="1" outlineLevel="1" x14ac:dyDescent="0.25">
      <c r="B48" s="51" t="s">
        <v>12</v>
      </c>
      <c r="C48" s="136"/>
      <c r="D48" s="138"/>
      <c r="E48" s="51" t="s">
        <v>13</v>
      </c>
      <c r="F48" s="136"/>
      <c r="G48" s="137"/>
      <c r="H48" s="138"/>
    </row>
    <row r="49" spans="2:10" ht="17.25" collapsed="1" thickBot="1" x14ac:dyDescent="0.3">
      <c r="B49" s="45"/>
      <c r="C49" s="46"/>
      <c r="D49" s="46"/>
      <c r="E49" s="46"/>
      <c r="F49" s="46"/>
      <c r="G49" s="46"/>
      <c r="H49" s="46"/>
    </row>
    <row r="50" spans="2:10" ht="17.25" thickBot="1" x14ac:dyDescent="0.3">
      <c r="B50" s="175" t="s">
        <v>14</v>
      </c>
      <c r="C50" s="176"/>
      <c r="D50" s="176"/>
      <c r="E50" s="176"/>
      <c r="F50" s="176"/>
      <c r="G50" s="176"/>
      <c r="H50" s="177"/>
    </row>
    <row r="51" spans="2:10" ht="15.75" customHeight="1" x14ac:dyDescent="0.25">
      <c r="B51" s="184" t="s">
        <v>81</v>
      </c>
      <c r="C51" s="185"/>
      <c r="D51" s="186"/>
      <c r="E51" s="186"/>
      <c r="F51" s="186"/>
      <c r="G51" s="186"/>
      <c r="H51" s="187"/>
    </row>
    <row r="52" spans="2:10" ht="15.75" customHeight="1" x14ac:dyDescent="0.25">
      <c r="B52" s="149" t="s">
        <v>82</v>
      </c>
      <c r="C52" s="151"/>
      <c r="D52" s="182"/>
      <c r="E52" s="182"/>
      <c r="F52" s="182"/>
      <c r="G52" s="182"/>
      <c r="H52" s="183"/>
    </row>
    <row r="53" spans="2:10" ht="15.75" customHeight="1" x14ac:dyDescent="0.25">
      <c r="B53" s="149" t="s">
        <v>83</v>
      </c>
      <c r="C53" s="151"/>
      <c r="D53" s="172"/>
      <c r="E53" s="172"/>
      <c r="F53" s="172"/>
      <c r="G53" s="172"/>
      <c r="H53" s="173"/>
    </row>
    <row r="54" spans="2:10" ht="15.75" customHeight="1" x14ac:dyDescent="0.25">
      <c r="B54" s="149" t="s">
        <v>84</v>
      </c>
      <c r="C54" s="151"/>
      <c r="D54" s="282" t="s">
        <v>1346</v>
      </c>
      <c r="E54" s="282"/>
      <c r="F54" s="282"/>
      <c r="G54" s="282"/>
      <c r="H54" s="283"/>
    </row>
    <row r="55" spans="2:10" ht="15.75" customHeight="1" x14ac:dyDescent="0.25">
      <c r="B55" s="149" t="s">
        <v>1</v>
      </c>
      <c r="C55" s="151"/>
      <c r="D55" s="172" t="s">
        <v>85</v>
      </c>
      <c r="E55" s="172"/>
      <c r="F55" s="172"/>
      <c r="G55" s="172"/>
      <c r="H55" s="173"/>
    </row>
    <row r="56" spans="2:10" ht="15.75" customHeight="1" x14ac:dyDescent="0.25">
      <c r="B56" s="149" t="s">
        <v>86</v>
      </c>
      <c r="C56" s="151"/>
      <c r="D56" s="172" t="s">
        <v>99</v>
      </c>
      <c r="E56" s="172"/>
      <c r="F56" s="172"/>
      <c r="G56" s="172"/>
      <c r="H56" s="173"/>
    </row>
    <row r="57" spans="2:10" ht="31.5" customHeight="1" x14ac:dyDescent="0.25">
      <c r="B57" s="149" t="s">
        <v>1205</v>
      </c>
      <c r="C57" s="151"/>
      <c r="D57" s="172" t="s">
        <v>1274</v>
      </c>
      <c r="E57" s="172"/>
      <c r="F57" s="172"/>
      <c r="G57" s="172"/>
      <c r="H57" s="173"/>
    </row>
    <row r="58" spans="2:10" ht="15.75" customHeight="1" x14ac:dyDescent="0.25">
      <c r="B58" s="178" t="s">
        <v>87</v>
      </c>
      <c r="C58" s="179"/>
      <c r="D58" s="182"/>
      <c r="E58" s="182"/>
      <c r="F58" s="182"/>
      <c r="G58" s="182"/>
      <c r="H58" s="183"/>
    </row>
    <row r="59" spans="2:10" ht="15.75" customHeight="1" x14ac:dyDescent="0.25">
      <c r="B59" s="180"/>
      <c r="C59" s="181"/>
      <c r="D59" s="182"/>
      <c r="E59" s="182"/>
      <c r="F59" s="182"/>
      <c r="G59" s="182"/>
      <c r="H59" s="183"/>
      <c r="I59" s="124"/>
      <c r="J59" s="124"/>
    </row>
    <row r="60" spans="2:10" ht="15.75" customHeight="1" x14ac:dyDescent="0.25">
      <c r="B60" s="166"/>
      <c r="C60" s="168"/>
      <c r="D60" s="182"/>
      <c r="E60" s="182"/>
      <c r="F60" s="182"/>
      <c r="G60" s="182"/>
      <c r="H60" s="183"/>
      <c r="I60" s="124"/>
      <c r="J60" s="124"/>
    </row>
    <row r="61" spans="2:10" ht="15.75" customHeight="1" x14ac:dyDescent="0.25">
      <c r="B61" s="149" t="s">
        <v>88</v>
      </c>
      <c r="C61" s="151"/>
      <c r="D61" s="137"/>
      <c r="E61" s="137"/>
      <c r="F61" s="137"/>
      <c r="G61" s="137"/>
      <c r="H61" s="138"/>
    </row>
    <row r="62" spans="2:10" ht="15.75" customHeight="1" x14ac:dyDescent="0.25">
      <c r="B62" s="149" t="s">
        <v>89</v>
      </c>
      <c r="C62" s="151"/>
      <c r="D62" s="172" t="s">
        <v>126</v>
      </c>
      <c r="E62" s="172"/>
      <c r="F62" s="172"/>
      <c r="G62" s="172"/>
      <c r="H62" s="173"/>
    </row>
    <row r="63" spans="2:10" ht="15.75" customHeight="1" x14ac:dyDescent="0.25">
      <c r="B63" s="149" t="s">
        <v>90</v>
      </c>
      <c r="C63" s="151"/>
      <c r="D63" s="172" t="s">
        <v>94</v>
      </c>
      <c r="E63" s="172"/>
      <c r="F63" s="172"/>
      <c r="G63" s="172"/>
      <c r="H63" s="173"/>
    </row>
    <row r="64" spans="2:10" ht="16.5" x14ac:dyDescent="0.25">
      <c r="B64" s="284" t="s">
        <v>15</v>
      </c>
      <c r="C64" s="284"/>
      <c r="D64" s="284"/>
      <c r="E64" s="284"/>
      <c r="F64" s="284"/>
      <c r="G64" s="284"/>
      <c r="H64" s="284"/>
      <c r="I64" s="124"/>
    </row>
    <row r="65" spans="2:8" ht="16.5" x14ac:dyDescent="0.25">
      <c r="B65" s="174" t="s">
        <v>1236</v>
      </c>
      <c r="C65" s="174"/>
      <c r="D65" s="174"/>
      <c r="E65" s="174"/>
      <c r="F65" s="174"/>
      <c r="G65" s="174"/>
      <c r="H65" s="174"/>
    </row>
    <row r="66" spans="2:8" ht="37.5" customHeight="1" x14ac:dyDescent="0.25">
      <c r="B66" s="169" t="s">
        <v>526</v>
      </c>
      <c r="C66" s="170"/>
      <c r="D66" s="170"/>
      <c r="E66" s="170"/>
      <c r="F66" s="170"/>
      <c r="G66" s="170"/>
      <c r="H66" s="171"/>
    </row>
    <row r="67" spans="2:8" ht="17.25" thickBot="1" x14ac:dyDescent="0.3">
      <c r="B67" s="45"/>
      <c r="C67" s="46"/>
      <c r="D67" s="46"/>
      <c r="E67" s="46"/>
      <c r="F67" s="46"/>
      <c r="G67" s="46"/>
      <c r="H67" s="46"/>
    </row>
    <row r="68" spans="2:8" ht="17.25" thickBot="1" x14ac:dyDescent="0.3">
      <c r="B68" s="175" t="s">
        <v>16</v>
      </c>
      <c r="C68" s="176"/>
      <c r="D68" s="176"/>
      <c r="E68" s="176"/>
      <c r="F68" s="176"/>
      <c r="G68" s="176"/>
      <c r="H68" s="177"/>
    </row>
    <row r="69" spans="2:8" ht="12" customHeight="1" x14ac:dyDescent="0.25">
      <c r="B69" s="195"/>
      <c r="C69" s="196"/>
      <c r="D69" s="196"/>
      <c r="E69" s="196"/>
      <c r="F69" s="196"/>
      <c r="G69" s="196"/>
      <c r="H69" s="197"/>
    </row>
    <row r="70" spans="2:8" ht="15.75" customHeight="1" x14ac:dyDescent="0.25">
      <c r="B70" s="152" t="s">
        <v>144</v>
      </c>
      <c r="C70" s="153"/>
      <c r="D70" s="153"/>
      <c r="E70" s="153"/>
      <c r="F70" s="53"/>
      <c r="G70" s="53"/>
      <c r="H70" s="54"/>
    </row>
    <row r="71" spans="2:8" ht="15.75" customHeight="1" x14ac:dyDescent="0.25">
      <c r="B71" s="149" t="s">
        <v>142</v>
      </c>
      <c r="C71" s="150"/>
      <c r="D71" s="151"/>
      <c r="E71" s="136"/>
      <c r="F71" s="137"/>
      <c r="G71" s="137"/>
      <c r="H71" s="138"/>
    </row>
    <row r="72" spans="2:8" ht="15.75" customHeight="1" x14ac:dyDescent="0.25">
      <c r="B72" s="149" t="s">
        <v>141</v>
      </c>
      <c r="C72" s="150"/>
      <c r="D72" s="151"/>
      <c r="E72" s="136"/>
      <c r="F72" s="137"/>
      <c r="G72" s="137"/>
      <c r="H72" s="138"/>
    </row>
    <row r="73" spans="2:8" ht="16.5" x14ac:dyDescent="0.25">
      <c r="B73" s="135" t="s">
        <v>17</v>
      </c>
      <c r="C73" s="135"/>
      <c r="D73" s="135"/>
      <c r="E73" s="136"/>
      <c r="F73" s="137"/>
      <c r="G73" s="137"/>
      <c r="H73" s="138"/>
    </row>
    <row r="74" spans="2:8" ht="16.5" x14ac:dyDescent="0.25">
      <c r="B74" s="149" t="s">
        <v>18</v>
      </c>
      <c r="C74" s="150"/>
      <c r="D74" s="151"/>
      <c r="E74" s="136"/>
      <c r="F74" s="137"/>
      <c r="G74" s="137"/>
      <c r="H74" s="138"/>
    </row>
    <row r="75" spans="2:8" ht="16.5" x14ac:dyDescent="0.25">
      <c r="B75" s="160" t="s">
        <v>143</v>
      </c>
      <c r="C75" s="160"/>
      <c r="D75" s="160"/>
      <c r="E75" s="160"/>
      <c r="F75" s="160"/>
      <c r="G75" s="160"/>
      <c r="H75" s="160"/>
    </row>
    <row r="76" spans="2:8" ht="16.5" x14ac:dyDescent="0.25">
      <c r="B76" s="157"/>
      <c r="C76" s="158"/>
      <c r="D76" s="158"/>
      <c r="E76" s="158"/>
      <c r="F76" s="158"/>
      <c r="G76" s="158"/>
      <c r="H76" s="159"/>
    </row>
    <row r="77" spans="2:8" ht="12" hidden="1" customHeight="1" outlineLevel="1" x14ac:dyDescent="0.25">
      <c r="B77" s="55"/>
      <c r="C77" s="56"/>
      <c r="D77" s="56"/>
      <c r="E77" s="56"/>
      <c r="F77" s="56"/>
      <c r="G77" s="56"/>
      <c r="H77" s="57"/>
    </row>
    <row r="78" spans="2:8" ht="15.75" hidden="1" customHeight="1" outlineLevel="1" x14ac:dyDescent="0.25">
      <c r="B78" s="166" t="s">
        <v>142</v>
      </c>
      <c r="C78" s="167"/>
      <c r="D78" s="168"/>
      <c r="E78" s="136"/>
      <c r="F78" s="137"/>
      <c r="G78" s="137"/>
      <c r="H78" s="138"/>
    </row>
    <row r="79" spans="2:8" ht="15.75" hidden="1" customHeight="1" outlineLevel="1" x14ac:dyDescent="0.25">
      <c r="B79" s="149" t="s">
        <v>141</v>
      </c>
      <c r="C79" s="150"/>
      <c r="D79" s="151"/>
      <c r="E79" s="136"/>
      <c r="F79" s="137"/>
      <c r="G79" s="137"/>
      <c r="H79" s="138"/>
    </row>
    <row r="80" spans="2:8" ht="16.5" hidden="1" outlineLevel="1" x14ac:dyDescent="0.25">
      <c r="B80" s="135" t="s">
        <v>17</v>
      </c>
      <c r="C80" s="135"/>
      <c r="D80" s="135"/>
      <c r="E80" s="136"/>
      <c r="F80" s="137"/>
      <c r="G80" s="137"/>
      <c r="H80" s="138"/>
    </row>
    <row r="81" spans="2:8" ht="16.5" hidden="1" outlineLevel="1" x14ac:dyDescent="0.25">
      <c r="B81" s="149" t="s">
        <v>18</v>
      </c>
      <c r="C81" s="150"/>
      <c r="D81" s="151"/>
      <c r="E81" s="136"/>
      <c r="F81" s="137"/>
      <c r="G81" s="137"/>
      <c r="H81" s="138"/>
    </row>
    <row r="82" spans="2:8" ht="16.5" hidden="1" outlineLevel="1" x14ac:dyDescent="0.25">
      <c r="B82" s="160" t="s">
        <v>143</v>
      </c>
      <c r="C82" s="160"/>
      <c r="D82" s="160"/>
      <c r="E82" s="160"/>
      <c r="F82" s="160"/>
      <c r="G82" s="160"/>
      <c r="H82" s="160"/>
    </row>
    <row r="83" spans="2:8" ht="16.5" hidden="1" outlineLevel="1" x14ac:dyDescent="0.25">
      <c r="B83" s="157"/>
      <c r="C83" s="158"/>
      <c r="D83" s="158"/>
      <c r="E83" s="158"/>
      <c r="F83" s="158"/>
      <c r="G83" s="158"/>
      <c r="H83" s="159"/>
    </row>
    <row r="84" spans="2:8" ht="12" customHeight="1" collapsed="1" x14ac:dyDescent="0.25">
      <c r="B84" s="55"/>
      <c r="C84" s="56"/>
      <c r="D84" s="56"/>
      <c r="E84" s="56"/>
      <c r="F84" s="56"/>
      <c r="G84" s="56"/>
      <c r="H84" s="57"/>
    </row>
    <row r="85" spans="2:8" ht="15.75" hidden="1" customHeight="1" outlineLevel="1" collapsed="1" x14ac:dyDescent="0.25">
      <c r="B85" s="166" t="s">
        <v>142</v>
      </c>
      <c r="C85" s="167"/>
      <c r="D85" s="168"/>
      <c r="E85" s="136"/>
      <c r="F85" s="137"/>
      <c r="G85" s="137"/>
      <c r="H85" s="138"/>
    </row>
    <row r="86" spans="2:8" ht="15.75" hidden="1" customHeight="1" outlineLevel="1" x14ac:dyDescent="0.25">
      <c r="B86" s="149" t="s">
        <v>141</v>
      </c>
      <c r="C86" s="150"/>
      <c r="D86" s="151"/>
      <c r="E86" s="136"/>
      <c r="F86" s="137"/>
      <c r="G86" s="137"/>
      <c r="H86" s="138"/>
    </row>
    <row r="87" spans="2:8" ht="16.5" hidden="1" outlineLevel="1" x14ac:dyDescent="0.25">
      <c r="B87" s="135" t="s">
        <v>17</v>
      </c>
      <c r="C87" s="135"/>
      <c r="D87" s="135"/>
      <c r="E87" s="136"/>
      <c r="F87" s="137"/>
      <c r="G87" s="137"/>
      <c r="H87" s="138"/>
    </row>
    <row r="88" spans="2:8" ht="16.5" hidden="1" outlineLevel="1" x14ac:dyDescent="0.25">
      <c r="B88" s="149" t="s">
        <v>18</v>
      </c>
      <c r="C88" s="150"/>
      <c r="D88" s="151"/>
      <c r="E88" s="136"/>
      <c r="F88" s="137"/>
      <c r="G88" s="137"/>
      <c r="H88" s="138"/>
    </row>
    <row r="89" spans="2:8" ht="16.5" hidden="1" outlineLevel="1" x14ac:dyDescent="0.25">
      <c r="B89" s="160" t="s">
        <v>143</v>
      </c>
      <c r="C89" s="160"/>
      <c r="D89" s="160"/>
      <c r="E89" s="160"/>
      <c r="F89" s="160"/>
      <c r="G89" s="160"/>
      <c r="H89" s="160"/>
    </row>
    <row r="90" spans="2:8" ht="16.5" hidden="1" outlineLevel="1" x14ac:dyDescent="0.25">
      <c r="B90" s="157"/>
      <c r="C90" s="158"/>
      <c r="D90" s="158"/>
      <c r="E90" s="158"/>
      <c r="F90" s="158"/>
      <c r="G90" s="158"/>
      <c r="H90" s="159"/>
    </row>
    <row r="91" spans="2:8" ht="12" hidden="1" customHeight="1" outlineLevel="1" x14ac:dyDescent="0.25">
      <c r="B91" s="58"/>
      <c r="C91" s="59"/>
      <c r="D91" s="59"/>
      <c r="E91" s="59"/>
      <c r="F91" s="59"/>
      <c r="G91" s="59"/>
      <c r="H91" s="60"/>
    </row>
    <row r="92" spans="2:8" ht="15.75" customHeight="1" collapsed="1" x14ac:dyDescent="0.25">
      <c r="B92" s="152" t="s">
        <v>162</v>
      </c>
      <c r="C92" s="153"/>
      <c r="D92" s="153"/>
      <c r="E92" s="153"/>
      <c r="F92" s="53"/>
      <c r="G92" s="53"/>
      <c r="H92" s="54"/>
    </row>
    <row r="93" spans="2:8" ht="15.75" customHeight="1" x14ac:dyDescent="0.25">
      <c r="B93" s="149" t="s">
        <v>142</v>
      </c>
      <c r="C93" s="150"/>
      <c r="D93" s="151"/>
      <c r="E93" s="136"/>
      <c r="F93" s="137"/>
      <c r="G93" s="137"/>
      <c r="H93" s="138"/>
    </row>
    <row r="94" spans="2:8" ht="15.75" customHeight="1" x14ac:dyDescent="0.25">
      <c r="B94" s="149" t="s">
        <v>141</v>
      </c>
      <c r="C94" s="150"/>
      <c r="D94" s="151"/>
      <c r="E94" s="136"/>
      <c r="F94" s="137"/>
      <c r="G94" s="137"/>
      <c r="H94" s="138"/>
    </row>
    <row r="95" spans="2:8" ht="16.5" x14ac:dyDescent="0.25">
      <c r="B95" s="135" t="s">
        <v>17</v>
      </c>
      <c r="C95" s="135"/>
      <c r="D95" s="135"/>
      <c r="E95" s="136"/>
      <c r="F95" s="137"/>
      <c r="G95" s="137"/>
      <c r="H95" s="138"/>
    </row>
    <row r="96" spans="2:8" ht="16.5" x14ac:dyDescent="0.25">
      <c r="B96" s="149" t="s">
        <v>18</v>
      </c>
      <c r="C96" s="150"/>
      <c r="D96" s="151"/>
      <c r="E96" s="136"/>
      <c r="F96" s="137"/>
      <c r="G96" s="137"/>
      <c r="H96" s="138"/>
    </row>
    <row r="97" spans="2:8" ht="16.5" x14ac:dyDescent="0.25">
      <c r="B97" s="160" t="s">
        <v>143</v>
      </c>
      <c r="C97" s="160"/>
      <c r="D97" s="160"/>
      <c r="E97" s="160"/>
      <c r="F97" s="160"/>
      <c r="G97" s="160"/>
      <c r="H97" s="160"/>
    </row>
    <row r="98" spans="2:8" ht="16.5" x14ac:dyDescent="0.25">
      <c r="B98" s="157"/>
      <c r="C98" s="158"/>
      <c r="D98" s="158"/>
      <c r="E98" s="158"/>
      <c r="F98" s="158"/>
      <c r="G98" s="158"/>
      <c r="H98" s="159"/>
    </row>
    <row r="99" spans="2:8" ht="12" hidden="1" customHeight="1" outlineLevel="1" x14ac:dyDescent="0.25">
      <c r="B99" s="55"/>
      <c r="C99" s="56"/>
      <c r="D99" s="56"/>
      <c r="E99" s="56"/>
      <c r="F99" s="56"/>
      <c r="G99" s="56"/>
      <c r="H99" s="57"/>
    </row>
    <row r="100" spans="2:8" ht="15.75" hidden="1" customHeight="1" outlineLevel="1" x14ac:dyDescent="0.25">
      <c r="B100" s="149" t="s">
        <v>142</v>
      </c>
      <c r="C100" s="150"/>
      <c r="D100" s="151"/>
      <c r="E100" s="136"/>
      <c r="F100" s="137"/>
      <c r="G100" s="137"/>
      <c r="H100" s="138"/>
    </row>
    <row r="101" spans="2:8" ht="15.75" hidden="1" customHeight="1" outlineLevel="1" x14ac:dyDescent="0.25">
      <c r="B101" s="149" t="s">
        <v>141</v>
      </c>
      <c r="C101" s="150"/>
      <c r="D101" s="151"/>
      <c r="E101" s="136"/>
      <c r="F101" s="137"/>
      <c r="G101" s="137"/>
      <c r="H101" s="138"/>
    </row>
    <row r="102" spans="2:8" ht="15.75" hidden="1" customHeight="1" outlineLevel="1" x14ac:dyDescent="0.25">
      <c r="B102" s="135" t="s">
        <v>17</v>
      </c>
      <c r="C102" s="135"/>
      <c r="D102" s="135"/>
      <c r="E102" s="136"/>
      <c r="F102" s="137"/>
      <c r="G102" s="137"/>
      <c r="H102" s="138"/>
    </row>
    <row r="103" spans="2:8" ht="16.5" hidden="1" outlineLevel="1" x14ac:dyDescent="0.25">
      <c r="B103" s="149" t="s">
        <v>18</v>
      </c>
      <c r="C103" s="150"/>
      <c r="D103" s="151"/>
      <c r="E103" s="136"/>
      <c r="F103" s="137"/>
      <c r="G103" s="137"/>
      <c r="H103" s="138"/>
    </row>
    <row r="104" spans="2:8" ht="15.75" hidden="1" customHeight="1" outlineLevel="1" x14ac:dyDescent="0.25">
      <c r="B104" s="160" t="s">
        <v>143</v>
      </c>
      <c r="C104" s="160"/>
      <c r="D104" s="160"/>
      <c r="E104" s="160"/>
      <c r="F104" s="160"/>
      <c r="G104" s="160"/>
      <c r="H104" s="160"/>
    </row>
    <row r="105" spans="2:8" ht="16.5" hidden="1" outlineLevel="1" x14ac:dyDescent="0.25">
      <c r="B105" s="157"/>
      <c r="C105" s="158"/>
      <c r="D105" s="158"/>
      <c r="E105" s="158"/>
      <c r="F105" s="158"/>
      <c r="G105" s="158"/>
      <c r="H105" s="159"/>
    </row>
    <row r="106" spans="2:8" ht="12" customHeight="1" collapsed="1" x14ac:dyDescent="0.25">
      <c r="B106" s="55"/>
      <c r="C106" s="56"/>
      <c r="D106" s="56"/>
      <c r="E106" s="56"/>
      <c r="F106" s="56"/>
      <c r="G106" s="56"/>
      <c r="H106" s="57"/>
    </row>
    <row r="107" spans="2:8" ht="15.75" hidden="1" customHeight="1" outlineLevel="1" collapsed="1" x14ac:dyDescent="0.25">
      <c r="B107" s="166" t="s">
        <v>142</v>
      </c>
      <c r="C107" s="167"/>
      <c r="D107" s="168"/>
      <c r="E107" s="136"/>
      <c r="F107" s="137"/>
      <c r="G107" s="137"/>
      <c r="H107" s="138"/>
    </row>
    <row r="108" spans="2:8" ht="15.75" hidden="1" customHeight="1" outlineLevel="1" x14ac:dyDescent="0.25">
      <c r="B108" s="149" t="s">
        <v>141</v>
      </c>
      <c r="C108" s="150"/>
      <c r="D108" s="151"/>
      <c r="E108" s="136"/>
      <c r="F108" s="137"/>
      <c r="G108" s="137"/>
      <c r="H108" s="138"/>
    </row>
    <row r="109" spans="2:8" ht="16.5" hidden="1" outlineLevel="1" x14ac:dyDescent="0.25">
      <c r="B109" s="135" t="s">
        <v>17</v>
      </c>
      <c r="C109" s="135"/>
      <c r="D109" s="135"/>
      <c r="E109" s="136"/>
      <c r="F109" s="137"/>
      <c r="G109" s="137"/>
      <c r="H109" s="138"/>
    </row>
    <row r="110" spans="2:8" ht="16.5" hidden="1" outlineLevel="1" x14ac:dyDescent="0.25">
      <c r="B110" s="149" t="s">
        <v>18</v>
      </c>
      <c r="C110" s="150"/>
      <c r="D110" s="151"/>
      <c r="E110" s="136"/>
      <c r="F110" s="137"/>
      <c r="G110" s="137"/>
      <c r="H110" s="138"/>
    </row>
    <row r="111" spans="2:8" ht="16.5" hidden="1" outlineLevel="1" x14ac:dyDescent="0.25">
      <c r="B111" s="160" t="s">
        <v>143</v>
      </c>
      <c r="C111" s="160"/>
      <c r="D111" s="160"/>
      <c r="E111" s="160"/>
      <c r="F111" s="160"/>
      <c r="G111" s="160"/>
      <c r="H111" s="160"/>
    </row>
    <row r="112" spans="2:8" ht="16.5" hidden="1" outlineLevel="1" x14ac:dyDescent="0.25">
      <c r="B112" s="157"/>
      <c r="C112" s="158"/>
      <c r="D112" s="158"/>
      <c r="E112" s="158"/>
      <c r="F112" s="158"/>
      <c r="G112" s="158"/>
      <c r="H112" s="159"/>
    </row>
    <row r="113" spans="2:10" ht="12" hidden="1" customHeight="1" outlineLevel="1" x14ac:dyDescent="0.25">
      <c r="B113" s="58"/>
      <c r="C113" s="59"/>
      <c r="D113" s="59"/>
      <c r="E113" s="59"/>
      <c r="F113" s="59"/>
      <c r="G113" s="59"/>
      <c r="H113" s="60"/>
    </row>
    <row r="114" spans="2:10" ht="16.5" collapsed="1" x14ac:dyDescent="0.25">
      <c r="B114" s="45"/>
      <c r="C114" s="46"/>
      <c r="D114" s="46"/>
      <c r="E114" s="46"/>
      <c r="F114" s="46"/>
      <c r="G114" s="46"/>
      <c r="H114" s="46"/>
    </row>
    <row r="115" spans="2:10" ht="16.5" x14ac:dyDescent="0.25">
      <c r="B115" s="152" t="s">
        <v>19</v>
      </c>
      <c r="C115" s="153"/>
      <c r="D115" s="153"/>
      <c r="E115" s="153"/>
      <c r="F115" s="154"/>
      <c r="G115" s="155"/>
      <c r="H115" s="155"/>
    </row>
    <row r="116" spans="2:10" ht="16.5" x14ac:dyDescent="0.25">
      <c r="B116" s="149" t="s">
        <v>163</v>
      </c>
      <c r="C116" s="150"/>
      <c r="D116" s="151"/>
      <c r="E116" s="136"/>
      <c r="F116" s="137"/>
      <c r="G116" s="137"/>
      <c r="H116" s="138"/>
    </row>
    <row r="117" spans="2:10" ht="15.75" customHeight="1" x14ac:dyDescent="0.25">
      <c r="B117" s="149" t="s">
        <v>142</v>
      </c>
      <c r="C117" s="150"/>
      <c r="D117" s="151"/>
      <c r="E117" s="136"/>
      <c r="F117" s="137"/>
      <c r="G117" s="137"/>
      <c r="H117" s="138"/>
    </row>
    <row r="118" spans="2:10" ht="15.75" customHeight="1" x14ac:dyDescent="0.25">
      <c r="B118" s="149" t="s">
        <v>141</v>
      </c>
      <c r="C118" s="150"/>
      <c r="D118" s="151"/>
      <c r="E118" s="136"/>
      <c r="F118" s="137"/>
      <c r="G118" s="137"/>
      <c r="H118" s="138"/>
    </row>
    <row r="119" spans="2:10" ht="16.5" x14ac:dyDescent="0.25">
      <c r="B119" s="135" t="s">
        <v>17</v>
      </c>
      <c r="C119" s="135"/>
      <c r="D119" s="135"/>
      <c r="E119" s="136"/>
      <c r="F119" s="137"/>
      <c r="G119" s="137"/>
      <c r="H119" s="138"/>
    </row>
    <row r="120" spans="2:10" ht="16.5" x14ac:dyDescent="0.25">
      <c r="B120" s="149" t="s">
        <v>18</v>
      </c>
      <c r="C120" s="150"/>
      <c r="D120" s="151"/>
      <c r="E120" s="136"/>
      <c r="F120" s="137"/>
      <c r="G120" s="137"/>
      <c r="H120" s="138"/>
    </row>
    <row r="121" spans="2:10" ht="16.5" x14ac:dyDescent="0.25">
      <c r="B121" s="160" t="s">
        <v>143</v>
      </c>
      <c r="C121" s="160"/>
      <c r="D121" s="160"/>
      <c r="E121" s="160"/>
      <c r="F121" s="160"/>
      <c r="G121" s="160"/>
      <c r="H121" s="160"/>
    </row>
    <row r="122" spans="2:10" ht="16.5" x14ac:dyDescent="0.25">
      <c r="B122" s="157"/>
      <c r="C122" s="158"/>
      <c r="D122" s="158"/>
      <c r="E122" s="158"/>
      <c r="F122" s="158"/>
      <c r="G122" s="158"/>
      <c r="H122" s="159"/>
    </row>
    <row r="123" spans="2:10" ht="12" hidden="1" customHeight="1" outlineLevel="1" collapsed="1" x14ac:dyDescent="0.25">
      <c r="B123" s="55"/>
      <c r="C123" s="56"/>
      <c r="D123" s="56"/>
      <c r="E123" s="56"/>
      <c r="F123" s="56"/>
      <c r="G123" s="56"/>
      <c r="H123" s="57"/>
      <c r="I123" s="102"/>
      <c r="J123" s="102"/>
    </row>
    <row r="124" spans="2:10" ht="16.5" hidden="1" outlineLevel="1" x14ac:dyDescent="0.25">
      <c r="B124" s="149" t="s">
        <v>163</v>
      </c>
      <c r="C124" s="150"/>
      <c r="D124" s="151"/>
      <c r="E124" s="136"/>
      <c r="F124" s="137"/>
      <c r="G124" s="137"/>
      <c r="H124" s="138"/>
      <c r="I124" s="102"/>
      <c r="J124" s="102"/>
    </row>
    <row r="125" spans="2:10" ht="15.75" hidden="1" customHeight="1" outlineLevel="1" x14ac:dyDescent="0.25">
      <c r="B125" s="149" t="s">
        <v>142</v>
      </c>
      <c r="C125" s="150"/>
      <c r="D125" s="151"/>
      <c r="E125" s="136"/>
      <c r="F125" s="137"/>
      <c r="G125" s="137"/>
      <c r="H125" s="138"/>
      <c r="I125" s="102"/>
      <c r="J125" s="102"/>
    </row>
    <row r="126" spans="2:10" ht="15.75" hidden="1" customHeight="1" outlineLevel="1" x14ac:dyDescent="0.25">
      <c r="B126" s="149" t="s">
        <v>141</v>
      </c>
      <c r="C126" s="150"/>
      <c r="D126" s="151"/>
      <c r="E126" s="136"/>
      <c r="F126" s="137"/>
      <c r="G126" s="137"/>
      <c r="H126" s="138"/>
      <c r="I126" s="102"/>
      <c r="J126" s="102"/>
    </row>
    <row r="127" spans="2:10" ht="16.5" hidden="1" outlineLevel="1" x14ac:dyDescent="0.25">
      <c r="B127" s="135" t="s">
        <v>17</v>
      </c>
      <c r="C127" s="135"/>
      <c r="D127" s="135"/>
      <c r="E127" s="136"/>
      <c r="F127" s="137"/>
      <c r="G127" s="137"/>
      <c r="H127" s="138"/>
      <c r="I127" s="102"/>
      <c r="J127" s="102"/>
    </row>
    <row r="128" spans="2:10" ht="16.5" hidden="1" outlineLevel="1" x14ac:dyDescent="0.25">
      <c r="B128" s="149" t="s">
        <v>18</v>
      </c>
      <c r="C128" s="150"/>
      <c r="D128" s="151"/>
      <c r="E128" s="136"/>
      <c r="F128" s="137"/>
      <c r="G128" s="137"/>
      <c r="H128" s="138"/>
      <c r="I128" s="102"/>
      <c r="J128" s="102"/>
    </row>
    <row r="129" spans="2:11" ht="16.5" hidden="1" outlineLevel="1" x14ac:dyDescent="0.25">
      <c r="B129" s="160" t="s">
        <v>143</v>
      </c>
      <c r="C129" s="160"/>
      <c r="D129" s="160"/>
      <c r="E129" s="160"/>
      <c r="F129" s="160"/>
      <c r="G129" s="160"/>
      <c r="H129" s="160"/>
      <c r="I129" s="102"/>
      <c r="J129" s="102"/>
    </row>
    <row r="130" spans="2:11" ht="16.5" hidden="1" outlineLevel="1" x14ac:dyDescent="0.25">
      <c r="B130" s="157"/>
      <c r="C130" s="158"/>
      <c r="D130" s="158"/>
      <c r="E130" s="158"/>
      <c r="F130" s="158"/>
      <c r="G130" s="158"/>
      <c r="H130" s="159"/>
      <c r="I130" s="102"/>
      <c r="J130" s="102"/>
    </row>
    <row r="131" spans="2:11" ht="12" customHeight="1" collapsed="1" x14ac:dyDescent="0.25">
      <c r="B131" s="55"/>
      <c r="C131" s="56"/>
      <c r="D131" s="56"/>
      <c r="E131" s="56"/>
      <c r="F131" s="56"/>
      <c r="G131" s="56"/>
      <c r="H131" s="57"/>
      <c r="I131" s="102"/>
      <c r="J131" s="102"/>
    </row>
    <row r="132" spans="2:11" ht="16.5" hidden="1" outlineLevel="1" x14ac:dyDescent="0.25">
      <c r="B132" s="149" t="s">
        <v>163</v>
      </c>
      <c r="C132" s="150"/>
      <c r="D132" s="151"/>
      <c r="E132" s="136"/>
      <c r="F132" s="137"/>
      <c r="G132" s="137"/>
      <c r="H132" s="138"/>
      <c r="I132" s="102"/>
      <c r="J132" s="102"/>
    </row>
    <row r="133" spans="2:11" ht="15.75" hidden="1" customHeight="1" outlineLevel="1" x14ac:dyDescent="0.25">
      <c r="B133" s="149" t="s">
        <v>142</v>
      </c>
      <c r="C133" s="150"/>
      <c r="D133" s="151"/>
      <c r="E133" s="136"/>
      <c r="F133" s="137"/>
      <c r="G133" s="137"/>
      <c r="H133" s="138"/>
      <c r="I133" s="102"/>
      <c r="J133" s="102"/>
    </row>
    <row r="134" spans="2:11" ht="15.75" hidden="1" customHeight="1" outlineLevel="1" x14ac:dyDescent="0.25">
      <c r="B134" s="149" t="s">
        <v>141</v>
      </c>
      <c r="C134" s="150"/>
      <c r="D134" s="151"/>
      <c r="E134" s="136"/>
      <c r="F134" s="137"/>
      <c r="G134" s="137"/>
      <c r="H134" s="138"/>
      <c r="I134" s="102"/>
      <c r="J134" s="102"/>
    </row>
    <row r="135" spans="2:11" ht="16.5" hidden="1" outlineLevel="1" x14ac:dyDescent="0.25">
      <c r="B135" s="135" t="s">
        <v>17</v>
      </c>
      <c r="C135" s="135"/>
      <c r="D135" s="135"/>
      <c r="E135" s="136"/>
      <c r="F135" s="137"/>
      <c r="G135" s="137"/>
      <c r="H135" s="138"/>
      <c r="I135" s="102"/>
      <c r="J135" s="102"/>
    </row>
    <row r="136" spans="2:11" ht="16.5" hidden="1" outlineLevel="1" x14ac:dyDescent="0.25">
      <c r="B136" s="149" t="s">
        <v>18</v>
      </c>
      <c r="C136" s="150"/>
      <c r="D136" s="151"/>
      <c r="E136" s="136"/>
      <c r="F136" s="137"/>
      <c r="G136" s="137"/>
      <c r="H136" s="138"/>
      <c r="I136" s="102"/>
      <c r="J136" s="102"/>
    </row>
    <row r="137" spans="2:11" ht="16.5" hidden="1" outlineLevel="1" x14ac:dyDescent="0.25">
      <c r="B137" s="160" t="s">
        <v>143</v>
      </c>
      <c r="C137" s="160"/>
      <c r="D137" s="160"/>
      <c r="E137" s="160"/>
      <c r="F137" s="160"/>
      <c r="G137" s="160"/>
      <c r="H137" s="160"/>
      <c r="I137" s="102"/>
      <c r="J137" s="102"/>
    </row>
    <row r="138" spans="2:11" ht="16.5" hidden="1" outlineLevel="1" x14ac:dyDescent="0.25">
      <c r="B138" s="157"/>
      <c r="C138" s="158"/>
      <c r="D138" s="158"/>
      <c r="E138" s="158"/>
      <c r="F138" s="158"/>
      <c r="G138" s="158"/>
      <c r="H138" s="159"/>
      <c r="I138" s="102"/>
      <c r="J138" s="102"/>
    </row>
    <row r="139" spans="2:11" ht="16.5" collapsed="1" x14ac:dyDescent="0.25">
      <c r="B139" s="161" t="s">
        <v>20</v>
      </c>
      <c r="C139" s="162"/>
      <c r="D139" s="162"/>
      <c r="E139" s="162"/>
      <c r="F139" s="163"/>
      <c r="G139" s="164"/>
      <c r="H139" s="165"/>
      <c r="I139" s="102"/>
      <c r="J139" s="102"/>
    </row>
    <row r="140" spans="2:11" ht="15.75" thickBot="1" x14ac:dyDescent="0.3">
      <c r="B140" s="52"/>
      <c r="C140" s="52"/>
      <c r="D140" s="52"/>
      <c r="E140" s="46"/>
      <c r="F140" s="46"/>
      <c r="G140" s="46"/>
      <c r="H140" s="46"/>
    </row>
    <row r="141" spans="2:11" ht="17.25" thickBot="1" x14ac:dyDescent="0.3">
      <c r="B141" s="312" t="s">
        <v>21</v>
      </c>
      <c r="C141" s="313"/>
      <c r="D141" s="313"/>
      <c r="E141" s="313"/>
      <c r="F141" s="313"/>
      <c r="G141" s="313"/>
      <c r="H141" s="314"/>
    </row>
    <row r="142" spans="2:11" ht="16.5" x14ac:dyDescent="0.25">
      <c r="B142" s="315" t="s">
        <v>22</v>
      </c>
      <c r="C142" s="315"/>
      <c r="D142" s="315"/>
      <c r="E142" s="315"/>
      <c r="F142" s="315"/>
      <c r="G142" s="315"/>
      <c r="H142" s="315"/>
    </row>
    <row r="143" spans="2:11" ht="60" customHeight="1" x14ac:dyDescent="0.25">
      <c r="B143" s="260"/>
      <c r="C143" s="261"/>
      <c r="D143" s="261"/>
      <c r="E143" s="261"/>
      <c r="F143" s="261"/>
      <c r="G143" s="261"/>
      <c r="H143" s="262"/>
      <c r="K143" s="94">
        <f>LEN(B143)</f>
        <v>0</v>
      </c>
    </row>
    <row r="144" spans="2:11" ht="16.5" x14ac:dyDescent="0.25">
      <c r="B144" s="307" t="s">
        <v>23</v>
      </c>
      <c r="C144" s="307"/>
      <c r="D144" s="307"/>
      <c r="E144" s="307"/>
      <c r="F144" s="307"/>
      <c r="G144" s="307"/>
      <c r="H144" s="307"/>
    </row>
    <row r="145" spans="2:13" ht="90" customHeight="1" x14ac:dyDescent="0.25">
      <c r="B145" s="260"/>
      <c r="C145" s="261"/>
      <c r="D145" s="261"/>
      <c r="E145" s="261"/>
      <c r="F145" s="261"/>
      <c r="G145" s="261"/>
      <c r="H145" s="262"/>
      <c r="K145" s="94">
        <f>LEN(B145)</f>
        <v>0</v>
      </c>
    </row>
    <row r="146" spans="2:13" ht="16.5" x14ac:dyDescent="0.25">
      <c r="B146" s="307" t="s">
        <v>24</v>
      </c>
      <c r="C146" s="307"/>
      <c r="D146" s="307"/>
      <c r="E146" s="307"/>
      <c r="F146" s="307"/>
      <c r="G146" s="307"/>
      <c r="H146" s="307"/>
    </row>
    <row r="147" spans="2:13" ht="75" customHeight="1" x14ac:dyDescent="0.25">
      <c r="B147" s="308"/>
      <c r="C147" s="308"/>
      <c r="D147" s="308"/>
      <c r="E147" s="308"/>
      <c r="F147" s="308"/>
      <c r="G147" s="308"/>
      <c r="H147" s="308"/>
      <c r="K147" s="94">
        <f>LEN(B147)</f>
        <v>0</v>
      </c>
    </row>
    <row r="148" spans="2:13" ht="16.5" x14ac:dyDescent="0.25">
      <c r="B148" s="307" t="s">
        <v>25</v>
      </c>
      <c r="C148" s="307"/>
      <c r="D148" s="307"/>
      <c r="E148" s="307"/>
      <c r="F148" s="307"/>
      <c r="G148" s="307"/>
      <c r="H148" s="307"/>
      <c r="I148" s="5"/>
      <c r="J148" s="5"/>
    </row>
    <row r="149" spans="2:13" ht="75" customHeight="1" x14ac:dyDescent="0.25">
      <c r="B149" s="260"/>
      <c r="C149" s="261"/>
      <c r="D149" s="261"/>
      <c r="E149" s="261"/>
      <c r="F149" s="261"/>
      <c r="G149" s="261"/>
      <c r="H149" s="262"/>
      <c r="K149" s="94">
        <f>LEN(B149)</f>
        <v>0</v>
      </c>
    </row>
    <row r="150" spans="2:13" ht="16.5" x14ac:dyDescent="0.25">
      <c r="B150" s="307" t="s">
        <v>1273</v>
      </c>
      <c r="C150" s="307"/>
      <c r="D150" s="307"/>
      <c r="E150" s="307"/>
      <c r="F150" s="307"/>
      <c r="G150" s="307"/>
      <c r="H150" s="307"/>
    </row>
    <row r="151" spans="2:13" ht="75" customHeight="1" x14ac:dyDescent="0.25">
      <c r="B151" s="308"/>
      <c r="C151" s="308"/>
      <c r="D151" s="308"/>
      <c r="E151" s="308"/>
      <c r="F151" s="308"/>
      <c r="G151" s="308"/>
      <c r="H151" s="308"/>
      <c r="K151" s="94">
        <f>LEN(B151)</f>
        <v>0</v>
      </c>
    </row>
    <row r="152" spans="2:13" ht="16.5" thickBot="1" x14ac:dyDescent="0.3">
      <c r="B152" s="32"/>
      <c r="C152" s="26"/>
      <c r="D152" s="26"/>
      <c r="E152" s="26"/>
      <c r="F152" s="26"/>
      <c r="G152" s="26"/>
      <c r="H152" s="26"/>
    </row>
    <row r="153" spans="2:13" ht="17.25" thickBot="1" x14ac:dyDescent="0.3">
      <c r="B153" s="309" t="s">
        <v>1328</v>
      </c>
      <c r="C153" s="310"/>
      <c r="D153" s="310"/>
      <c r="E153" s="310"/>
      <c r="F153" s="310"/>
      <c r="G153" s="310"/>
      <c r="H153" s="311"/>
    </row>
    <row r="154" spans="2:13" ht="16.5" customHeight="1" x14ac:dyDescent="0.25">
      <c r="B154" s="263" t="s">
        <v>1329</v>
      </c>
      <c r="C154" s="264"/>
      <c r="D154" s="264"/>
      <c r="E154" s="264"/>
      <c r="F154" s="264"/>
      <c r="G154" s="265"/>
      <c r="H154" s="266"/>
    </row>
    <row r="155" spans="2:13" ht="16.5" customHeight="1" x14ac:dyDescent="0.25">
      <c r="B155" s="277" t="s">
        <v>1298</v>
      </c>
      <c r="C155" s="278"/>
      <c r="D155" s="279"/>
      <c r="E155" s="271" t="s">
        <v>27</v>
      </c>
      <c r="F155" s="272"/>
      <c r="G155" s="271" t="s">
        <v>28</v>
      </c>
      <c r="H155" s="272"/>
    </row>
    <row r="156" spans="2:13" ht="16.5" x14ac:dyDescent="0.25">
      <c r="B156" s="304"/>
      <c r="C156" s="304"/>
      <c r="D156" s="304"/>
      <c r="E156" s="305"/>
      <c r="F156" s="306"/>
      <c r="G156" s="305"/>
      <c r="H156" s="306"/>
      <c r="J156" t="str">
        <f>LEFT(B156,1)</f>
        <v/>
      </c>
      <c r="K156" s="44" t="str">
        <f>IF(B156="","",IF(J156=#REF!,"","Vyberte zo zoznamu projektovú aktivitu, ktorá spadá pod zvolený typ aktivity (rovnaké začiatočné písmená)"))</f>
        <v/>
      </c>
      <c r="M156" s="43"/>
    </row>
    <row r="157" spans="2:13" ht="16.5" customHeight="1" x14ac:dyDescent="0.25">
      <c r="B157" s="277" t="s">
        <v>1298</v>
      </c>
      <c r="C157" s="278"/>
      <c r="D157" s="279"/>
      <c r="E157" s="271" t="s">
        <v>27</v>
      </c>
      <c r="F157" s="272"/>
      <c r="G157" s="271" t="s">
        <v>28</v>
      </c>
      <c r="H157" s="272"/>
      <c r="I157" s="124"/>
      <c r="J157" s="124"/>
    </row>
    <row r="158" spans="2:13" ht="16.5" x14ac:dyDescent="0.25">
      <c r="B158" s="304"/>
      <c r="C158" s="304"/>
      <c r="D158" s="304"/>
      <c r="E158" s="305"/>
      <c r="F158" s="306"/>
      <c r="G158" s="305"/>
      <c r="H158" s="306"/>
      <c r="I158" s="124"/>
      <c r="J158" t="str">
        <f>LEFT(B158,1)</f>
        <v/>
      </c>
      <c r="K158" s="44" t="str">
        <f>IF(B158="","",IF(J158=#REF!,"","Vyberte zo zoznamu projektovú aktivitu, ktorá spadá pod zvolený typ aktivity (rovnaké začiatočné písmená)"))</f>
        <v/>
      </c>
      <c r="M158" s="43"/>
    </row>
    <row r="159" spans="2:13" ht="16.5" customHeight="1" x14ac:dyDescent="0.25">
      <c r="B159" s="277" t="s">
        <v>1298</v>
      </c>
      <c r="C159" s="278"/>
      <c r="D159" s="279"/>
      <c r="E159" s="271" t="s">
        <v>27</v>
      </c>
      <c r="F159" s="272"/>
      <c r="G159" s="271" t="s">
        <v>28</v>
      </c>
      <c r="H159" s="272"/>
      <c r="I159" s="124"/>
      <c r="J159" s="124"/>
    </row>
    <row r="160" spans="2:13" ht="16.5" x14ac:dyDescent="0.25">
      <c r="B160" s="304"/>
      <c r="C160" s="304"/>
      <c r="D160" s="304"/>
      <c r="E160" s="305"/>
      <c r="F160" s="306"/>
      <c r="G160" s="305"/>
      <c r="H160" s="306"/>
      <c r="I160" s="124"/>
      <c r="J160" t="str">
        <f>LEFT(B160,1)</f>
        <v/>
      </c>
      <c r="K160" s="44" t="str">
        <f>IF(B160="","",IF(J160=#REF!,"","Vyberte zo zoznamu projektovú aktivitu, ktorá spadá pod zvolený typ aktivity (rovnaké začiatočné písmená)"))</f>
        <v/>
      </c>
      <c r="M160" s="43"/>
    </row>
    <row r="161" spans="2:13" ht="16.5" customHeight="1" x14ac:dyDescent="0.25">
      <c r="B161" s="277" t="s">
        <v>1298</v>
      </c>
      <c r="C161" s="278"/>
      <c r="D161" s="279"/>
      <c r="E161" s="271" t="s">
        <v>27</v>
      </c>
      <c r="F161" s="272"/>
      <c r="G161" s="271" t="s">
        <v>28</v>
      </c>
      <c r="H161" s="272"/>
      <c r="I161" s="124"/>
      <c r="J161" s="124"/>
    </row>
    <row r="162" spans="2:13" ht="16.5" x14ac:dyDescent="0.25">
      <c r="B162" s="304"/>
      <c r="C162" s="304"/>
      <c r="D162" s="304"/>
      <c r="E162" s="305"/>
      <c r="F162" s="306"/>
      <c r="G162" s="305"/>
      <c r="H162" s="306"/>
      <c r="I162" s="124"/>
      <c r="J162" t="str">
        <f>LEFT(B162,1)</f>
        <v/>
      </c>
      <c r="K162" s="44" t="str">
        <f>IF(B162="","",IF(J162=#REF!,"","Vyberte zo zoznamu projektovú aktivitu, ktorá spadá pod zvolený typ aktivity (rovnaké začiatočné písmená)"))</f>
        <v/>
      </c>
      <c r="M162" s="43"/>
    </row>
    <row r="163" spans="2:13" ht="16.5" hidden="1" customHeight="1" outlineLevel="1" x14ac:dyDescent="0.25">
      <c r="B163" s="277" t="s">
        <v>1298</v>
      </c>
      <c r="C163" s="278"/>
      <c r="D163" s="279"/>
      <c r="E163" s="271" t="s">
        <v>27</v>
      </c>
      <c r="F163" s="272"/>
      <c r="G163" s="271" t="s">
        <v>28</v>
      </c>
      <c r="H163" s="272"/>
      <c r="I163" s="124"/>
      <c r="J163" s="124"/>
    </row>
    <row r="164" spans="2:13" ht="16.5" hidden="1" outlineLevel="1" x14ac:dyDescent="0.25">
      <c r="B164" s="304"/>
      <c r="C164" s="304"/>
      <c r="D164" s="304"/>
      <c r="E164" s="305"/>
      <c r="F164" s="306"/>
      <c r="G164" s="305"/>
      <c r="H164" s="306"/>
      <c r="I164" s="124"/>
      <c r="J164" t="str">
        <f>LEFT(B164,1)</f>
        <v/>
      </c>
      <c r="K164" s="44" t="str">
        <f>IF(B164="","",IF(J164=#REF!,"","Vyberte zo zoznamu projektovú aktivitu, ktorá spadá pod zvolený typ aktivity (rovnaké začiatočné písmená)"))</f>
        <v/>
      </c>
      <c r="M164" s="43"/>
    </row>
    <row r="165" spans="2:13" ht="16.5" hidden="1" customHeight="1" outlineLevel="1" x14ac:dyDescent="0.25">
      <c r="B165" s="277" t="s">
        <v>1298</v>
      </c>
      <c r="C165" s="278"/>
      <c r="D165" s="279"/>
      <c r="E165" s="271" t="s">
        <v>27</v>
      </c>
      <c r="F165" s="272"/>
      <c r="G165" s="271" t="s">
        <v>28</v>
      </c>
      <c r="H165" s="272"/>
      <c r="I165" s="124"/>
      <c r="J165" s="124"/>
    </row>
    <row r="166" spans="2:13" ht="16.5" hidden="1" outlineLevel="1" x14ac:dyDescent="0.25">
      <c r="B166" s="304"/>
      <c r="C166" s="304"/>
      <c r="D166" s="304"/>
      <c r="E166" s="305"/>
      <c r="F166" s="306"/>
      <c r="G166" s="305"/>
      <c r="H166" s="306"/>
      <c r="I166" s="124"/>
      <c r="J166" t="str">
        <f>LEFT(B166,1)</f>
        <v/>
      </c>
      <c r="K166" s="44" t="str">
        <f>IF(B166="","",IF(J166=#REF!,"","Vyberte zo zoznamu projektovú aktivitu, ktorá spadá pod zvolený typ aktivity (rovnaké začiatočné písmená)"))</f>
        <v/>
      </c>
      <c r="M166" s="43"/>
    </row>
    <row r="167" spans="2:13" ht="16.5" hidden="1" customHeight="1" outlineLevel="1" x14ac:dyDescent="0.25">
      <c r="B167" s="277" t="s">
        <v>1298</v>
      </c>
      <c r="C167" s="278"/>
      <c r="D167" s="279"/>
      <c r="E167" s="271" t="s">
        <v>27</v>
      </c>
      <c r="F167" s="272"/>
      <c r="G167" s="271" t="s">
        <v>28</v>
      </c>
      <c r="H167" s="272"/>
      <c r="I167" s="124"/>
      <c r="J167" s="124"/>
    </row>
    <row r="168" spans="2:13" ht="16.5" hidden="1" outlineLevel="1" x14ac:dyDescent="0.25">
      <c r="B168" s="304"/>
      <c r="C168" s="304"/>
      <c r="D168" s="304"/>
      <c r="E168" s="305"/>
      <c r="F168" s="306"/>
      <c r="G168" s="305"/>
      <c r="H168" s="306"/>
      <c r="I168" s="124"/>
      <c r="J168" t="str">
        <f>LEFT(B168,1)</f>
        <v/>
      </c>
      <c r="K168" s="44" t="str">
        <f>IF(B168="","",IF(J168=#REF!,"","Vyberte zo zoznamu projektovú aktivitu, ktorá spadá pod zvolený typ aktivity (rovnaké začiatočné písmená)"))</f>
        <v/>
      </c>
      <c r="M168" s="43"/>
    </row>
    <row r="169" spans="2:13" ht="16.5" hidden="1" customHeight="1" outlineLevel="1" x14ac:dyDescent="0.25">
      <c r="B169" s="277" t="s">
        <v>1298</v>
      </c>
      <c r="C169" s="278"/>
      <c r="D169" s="279"/>
      <c r="E169" s="271" t="s">
        <v>27</v>
      </c>
      <c r="F169" s="272"/>
      <c r="G169" s="271" t="s">
        <v>28</v>
      </c>
      <c r="H169" s="272"/>
      <c r="I169" s="124"/>
      <c r="J169" s="124"/>
    </row>
    <row r="170" spans="2:13" ht="16.5" hidden="1" outlineLevel="1" x14ac:dyDescent="0.25">
      <c r="B170" s="304"/>
      <c r="C170" s="304"/>
      <c r="D170" s="304"/>
      <c r="E170" s="305"/>
      <c r="F170" s="306"/>
      <c r="G170" s="305"/>
      <c r="H170" s="306"/>
      <c r="I170" s="124"/>
      <c r="J170" t="str">
        <f>LEFT(B170,1)</f>
        <v/>
      </c>
      <c r="K170" s="44" t="str">
        <f>IF(B170="","",IF(J170=#REF!,"","Vyberte zo zoznamu projektovú aktivitu, ktorá spadá pod zvolený typ aktivity (rovnaké začiatočné písmená)"))</f>
        <v/>
      </c>
      <c r="M170" s="43"/>
    </row>
    <row r="171" spans="2:13" ht="16.5" hidden="1" customHeight="1" outlineLevel="1" x14ac:dyDescent="0.25">
      <c r="B171" s="277" t="s">
        <v>1298</v>
      </c>
      <c r="C171" s="278"/>
      <c r="D171" s="279"/>
      <c r="E171" s="271" t="s">
        <v>27</v>
      </c>
      <c r="F171" s="272"/>
      <c r="G171" s="271" t="s">
        <v>28</v>
      </c>
      <c r="H171" s="272"/>
      <c r="I171" s="124"/>
      <c r="J171" s="124"/>
    </row>
    <row r="172" spans="2:13" ht="16.5" hidden="1" outlineLevel="1" x14ac:dyDescent="0.25">
      <c r="B172" s="304"/>
      <c r="C172" s="304"/>
      <c r="D172" s="304"/>
      <c r="E172" s="305"/>
      <c r="F172" s="306"/>
      <c r="G172" s="305"/>
      <c r="H172" s="306"/>
      <c r="I172" s="124"/>
      <c r="J172" t="str">
        <f>LEFT(B172,1)</f>
        <v/>
      </c>
      <c r="K172" s="44" t="str">
        <f>IF(B172="","",IF(J172=#REF!,"","Vyberte zo zoznamu projektovú aktivitu, ktorá spadá pod zvolený typ aktivity (rovnaké začiatočné písmená)"))</f>
        <v/>
      </c>
      <c r="M172" s="43"/>
    </row>
    <row r="173" spans="2:13" ht="16.5" hidden="1" customHeight="1" outlineLevel="1" x14ac:dyDescent="0.25">
      <c r="B173" s="277" t="s">
        <v>1298</v>
      </c>
      <c r="C173" s="278"/>
      <c r="D173" s="279"/>
      <c r="E173" s="271" t="s">
        <v>27</v>
      </c>
      <c r="F173" s="272"/>
      <c r="G173" s="271" t="s">
        <v>28</v>
      </c>
      <c r="H173" s="272"/>
      <c r="I173" s="124"/>
      <c r="J173" s="124"/>
    </row>
    <row r="174" spans="2:13" ht="16.5" hidden="1" outlineLevel="1" x14ac:dyDescent="0.25">
      <c r="B174" s="304"/>
      <c r="C174" s="304"/>
      <c r="D174" s="304"/>
      <c r="E174" s="305"/>
      <c r="F174" s="306"/>
      <c r="G174" s="305"/>
      <c r="H174" s="306"/>
      <c r="I174" s="124"/>
      <c r="J174" t="str">
        <f>LEFT(B174,1)</f>
        <v/>
      </c>
      <c r="K174" s="44" t="str">
        <f>IF(B174="","",IF(J174=#REF!,"","Vyberte zo zoznamu projektovú aktivitu, ktorá spadá pod zvolený typ aktivity (rovnaké začiatočné písmená)"))</f>
        <v/>
      </c>
      <c r="M174" s="43"/>
    </row>
    <row r="175" spans="2:13" ht="16.5" hidden="1" customHeight="1" outlineLevel="1" x14ac:dyDescent="0.25">
      <c r="B175" s="277" t="s">
        <v>1298</v>
      </c>
      <c r="C175" s="278"/>
      <c r="D175" s="279"/>
      <c r="E175" s="271" t="s">
        <v>27</v>
      </c>
      <c r="F175" s="272"/>
      <c r="G175" s="271" t="s">
        <v>28</v>
      </c>
      <c r="H175" s="272"/>
      <c r="I175" s="124"/>
      <c r="J175" s="124"/>
    </row>
    <row r="176" spans="2:13" ht="16.5" hidden="1" outlineLevel="1" x14ac:dyDescent="0.25">
      <c r="B176" s="304"/>
      <c r="C176" s="304"/>
      <c r="D176" s="304"/>
      <c r="E176" s="305"/>
      <c r="F176" s="306"/>
      <c r="G176" s="305"/>
      <c r="H176" s="306"/>
      <c r="I176" s="124"/>
      <c r="J176" t="str">
        <f>LEFT(B176,1)</f>
        <v/>
      </c>
      <c r="K176" s="44" t="str">
        <f>IF(B176="","",IF(J176=#REF!,"","Vyberte zo zoznamu projektovú aktivitu, ktorá spadá pod zvolený typ aktivity (rovnaké začiatočné písmená)"))</f>
        <v/>
      </c>
      <c r="M176" s="43"/>
    </row>
    <row r="177" spans="2:13" ht="16.5" hidden="1" customHeight="1" outlineLevel="1" x14ac:dyDescent="0.25">
      <c r="B177" s="277" t="s">
        <v>1298</v>
      </c>
      <c r="C177" s="278"/>
      <c r="D177" s="279"/>
      <c r="E177" s="271" t="s">
        <v>27</v>
      </c>
      <c r="F177" s="272"/>
      <c r="G177" s="271" t="s">
        <v>28</v>
      </c>
      <c r="H177" s="272"/>
      <c r="I177" s="124"/>
      <c r="J177" s="124"/>
    </row>
    <row r="178" spans="2:13" ht="16.5" hidden="1" outlineLevel="1" x14ac:dyDescent="0.25">
      <c r="B178" s="304"/>
      <c r="C178" s="304"/>
      <c r="D178" s="304"/>
      <c r="E178" s="305"/>
      <c r="F178" s="306"/>
      <c r="G178" s="305"/>
      <c r="H178" s="306"/>
      <c r="I178" s="124"/>
      <c r="J178" t="str">
        <f>LEFT(B178,1)</f>
        <v/>
      </c>
      <c r="K178" s="44" t="str">
        <f>IF(B178="","",IF(J178=#REF!,"","Vyberte zo zoznamu projektovú aktivitu, ktorá spadá pod zvolený typ aktivity (rovnaké začiatočné písmená)"))</f>
        <v/>
      </c>
      <c r="M178" s="43"/>
    </row>
    <row r="179" spans="2:13" ht="16.5" hidden="1" customHeight="1" outlineLevel="1" x14ac:dyDescent="0.25">
      <c r="B179" s="277" t="s">
        <v>1298</v>
      </c>
      <c r="C179" s="278"/>
      <c r="D179" s="279"/>
      <c r="E179" s="271" t="s">
        <v>27</v>
      </c>
      <c r="F179" s="272"/>
      <c r="G179" s="271" t="s">
        <v>28</v>
      </c>
      <c r="H179" s="272"/>
      <c r="I179" s="124"/>
      <c r="J179" s="124"/>
    </row>
    <row r="180" spans="2:13" ht="16.5" hidden="1" outlineLevel="1" x14ac:dyDescent="0.25">
      <c r="B180" s="304"/>
      <c r="C180" s="304"/>
      <c r="D180" s="304"/>
      <c r="E180" s="305"/>
      <c r="F180" s="306"/>
      <c r="G180" s="305"/>
      <c r="H180" s="306"/>
      <c r="I180" s="124"/>
      <c r="J180" t="str">
        <f>LEFT(B180,1)</f>
        <v/>
      </c>
      <c r="K180" s="44" t="str">
        <f>IF(B180="","",IF(J180=#REF!,"","Vyberte zo zoznamu projektovú aktivitu, ktorá spadá pod zvolený typ aktivity (rovnaké začiatočné písmená)"))</f>
        <v/>
      </c>
      <c r="M180" s="43"/>
    </row>
    <row r="181" spans="2:13" ht="16.5" hidden="1" customHeight="1" outlineLevel="1" x14ac:dyDescent="0.25">
      <c r="B181" s="277" t="s">
        <v>1298</v>
      </c>
      <c r="C181" s="278"/>
      <c r="D181" s="279"/>
      <c r="E181" s="271" t="s">
        <v>27</v>
      </c>
      <c r="F181" s="272"/>
      <c r="G181" s="271" t="s">
        <v>28</v>
      </c>
      <c r="H181" s="272"/>
      <c r="I181" s="124"/>
      <c r="J181" s="124"/>
    </row>
    <row r="182" spans="2:13" ht="16.5" hidden="1" outlineLevel="1" x14ac:dyDescent="0.25">
      <c r="B182" s="304"/>
      <c r="C182" s="304"/>
      <c r="D182" s="304"/>
      <c r="E182" s="305"/>
      <c r="F182" s="306"/>
      <c r="G182" s="305"/>
      <c r="H182" s="306"/>
      <c r="I182" s="124"/>
      <c r="J182" t="str">
        <f>LEFT(B182,1)</f>
        <v/>
      </c>
      <c r="K182" s="44" t="str">
        <f>IF(B182="","",IF(J182=#REF!,"","Vyberte zo zoznamu projektovú aktivitu, ktorá spadá pod zvolený typ aktivity (rovnaké začiatočné písmená)"))</f>
        <v/>
      </c>
      <c r="M182" s="43"/>
    </row>
    <row r="183" spans="2:13" ht="16.5" hidden="1" customHeight="1" outlineLevel="1" x14ac:dyDescent="0.25">
      <c r="B183" s="277" t="s">
        <v>1298</v>
      </c>
      <c r="C183" s="278"/>
      <c r="D183" s="279"/>
      <c r="E183" s="271" t="s">
        <v>27</v>
      </c>
      <c r="F183" s="272"/>
      <c r="G183" s="271" t="s">
        <v>28</v>
      </c>
      <c r="H183" s="272"/>
      <c r="I183" s="124"/>
      <c r="J183" s="124"/>
    </row>
    <row r="184" spans="2:13" ht="16.5" hidden="1" outlineLevel="1" x14ac:dyDescent="0.25">
      <c r="B184" s="304"/>
      <c r="C184" s="304"/>
      <c r="D184" s="304"/>
      <c r="E184" s="305"/>
      <c r="F184" s="306"/>
      <c r="G184" s="305"/>
      <c r="H184" s="306"/>
      <c r="I184" s="124"/>
      <c r="J184" t="str">
        <f>LEFT(B184,1)</f>
        <v/>
      </c>
      <c r="K184" s="44" t="str">
        <f>IF(B184="","",IF(J184=#REF!,"","Vyberte zo zoznamu projektovú aktivitu, ktorá spadá pod zvolený typ aktivity (rovnaké začiatočné písmená)"))</f>
        <v/>
      </c>
      <c r="M184" s="43"/>
    </row>
    <row r="185" spans="2:13" ht="11.25" customHeight="1" collapsed="1" x14ac:dyDescent="0.25">
      <c r="B185" s="128"/>
      <c r="C185" s="129"/>
      <c r="D185" s="130"/>
      <c r="E185" s="131"/>
      <c r="F185" s="130"/>
      <c r="G185" s="131"/>
      <c r="H185" s="132"/>
      <c r="I185" s="42"/>
      <c r="J185"/>
      <c r="K185" s="86"/>
    </row>
    <row r="186" spans="2:13" ht="16.5" customHeight="1" x14ac:dyDescent="0.25">
      <c r="B186" s="267" t="s">
        <v>1330</v>
      </c>
      <c r="C186" s="268"/>
      <c r="D186" s="268"/>
      <c r="E186" s="268"/>
      <c r="F186" s="268"/>
      <c r="G186" s="269"/>
      <c r="H186" s="270"/>
    </row>
    <row r="187" spans="2:13" ht="16.5" customHeight="1" x14ac:dyDescent="0.25">
      <c r="B187" s="161" t="s">
        <v>1298</v>
      </c>
      <c r="C187" s="193"/>
      <c r="D187" s="198"/>
      <c r="E187" s="248" t="s">
        <v>27</v>
      </c>
      <c r="F187" s="273"/>
      <c r="G187" s="248" t="s">
        <v>28</v>
      </c>
      <c r="H187" s="273"/>
      <c r="I187" s="124"/>
      <c r="J187" s="124"/>
    </row>
    <row r="188" spans="2:13" ht="16.5" x14ac:dyDescent="0.25">
      <c r="B188" s="274"/>
      <c r="C188" s="274"/>
      <c r="D188" s="274"/>
      <c r="E188" s="275"/>
      <c r="F188" s="276"/>
      <c r="G188" s="275"/>
      <c r="H188" s="276"/>
      <c r="I188" s="124"/>
      <c r="J188" t="str">
        <f>LEFT(B188,1)</f>
        <v/>
      </c>
      <c r="K188" s="44" t="str">
        <f>IF(B188="","",IF(J188=#REF!,"","Vyberte zo zoznamu projektovú aktivitu, ktorá spadá pod zvolený typ aktivity (rovnaké začiatočné písmená)"))</f>
        <v/>
      </c>
      <c r="M188" s="43"/>
    </row>
    <row r="189" spans="2:13" ht="16.5" customHeight="1" x14ac:dyDescent="0.25">
      <c r="B189" s="161" t="s">
        <v>1298</v>
      </c>
      <c r="C189" s="193"/>
      <c r="D189" s="198"/>
      <c r="E189" s="248" t="s">
        <v>27</v>
      </c>
      <c r="F189" s="273"/>
      <c r="G189" s="248" t="s">
        <v>28</v>
      </c>
      <c r="H189" s="273"/>
      <c r="I189" s="124"/>
      <c r="J189" s="124"/>
    </row>
    <row r="190" spans="2:13" ht="16.5" x14ac:dyDescent="0.25">
      <c r="B190" s="274"/>
      <c r="C190" s="274"/>
      <c r="D190" s="274"/>
      <c r="E190" s="275"/>
      <c r="F190" s="276"/>
      <c r="G190" s="275"/>
      <c r="H190" s="276"/>
      <c r="I190" s="124"/>
      <c r="J190" t="str">
        <f>LEFT(B190,1)</f>
        <v/>
      </c>
      <c r="K190" s="44" t="str">
        <f>IF(B190="","",IF(J190=#REF!,"","Vyberte zo zoznamu projektovú aktivitu, ktorá spadá pod zvolený typ aktivity (rovnaké začiatočné písmená)"))</f>
        <v/>
      </c>
      <c r="M190" s="43"/>
    </row>
    <row r="191" spans="2:13" ht="16.5" customHeight="1" x14ac:dyDescent="0.25">
      <c r="B191" s="161" t="s">
        <v>1298</v>
      </c>
      <c r="C191" s="193"/>
      <c r="D191" s="198"/>
      <c r="E191" s="248" t="s">
        <v>27</v>
      </c>
      <c r="F191" s="273"/>
      <c r="G191" s="248" t="s">
        <v>28</v>
      </c>
      <c r="H191" s="273"/>
      <c r="I191" s="124"/>
      <c r="J191" s="124"/>
    </row>
    <row r="192" spans="2:13" ht="16.5" x14ac:dyDescent="0.25">
      <c r="B192" s="274"/>
      <c r="C192" s="274"/>
      <c r="D192" s="274"/>
      <c r="E192" s="275"/>
      <c r="F192" s="276"/>
      <c r="G192" s="275"/>
      <c r="H192" s="276"/>
      <c r="I192" s="124"/>
      <c r="J192" t="str">
        <f>LEFT(B192,1)</f>
        <v/>
      </c>
      <c r="K192" s="44" t="str">
        <f>IF(B192="","",IF(J192=#REF!,"","Vyberte zo zoznamu projektovú aktivitu, ktorá spadá pod zvolený typ aktivity (rovnaké začiatočné písmená)"))</f>
        <v/>
      </c>
      <c r="M192" s="43"/>
    </row>
    <row r="193" spans="2:13" ht="16.5" customHeight="1" x14ac:dyDescent="0.25">
      <c r="B193" s="161" t="s">
        <v>1298</v>
      </c>
      <c r="C193" s="193"/>
      <c r="D193" s="198"/>
      <c r="E193" s="248" t="s">
        <v>27</v>
      </c>
      <c r="F193" s="273"/>
      <c r="G193" s="248" t="s">
        <v>28</v>
      </c>
      <c r="H193" s="273"/>
      <c r="I193" s="124"/>
      <c r="J193" s="124"/>
    </row>
    <row r="194" spans="2:13" ht="16.5" x14ac:dyDescent="0.25">
      <c r="B194" s="274"/>
      <c r="C194" s="274"/>
      <c r="D194" s="274"/>
      <c r="E194" s="275"/>
      <c r="F194" s="276"/>
      <c r="G194" s="275"/>
      <c r="H194" s="276"/>
      <c r="I194" s="124"/>
      <c r="J194" t="str">
        <f>LEFT(B194,1)</f>
        <v/>
      </c>
      <c r="K194" s="44" t="str">
        <f>IF(B194="","",IF(J194=#REF!,"","Vyberte zo zoznamu projektovú aktivitu, ktorá spadá pod zvolený typ aktivity (rovnaké začiatočné písmená)"))</f>
        <v/>
      </c>
      <c r="M194" s="43"/>
    </row>
    <row r="195" spans="2:13" ht="16.5" thickBot="1" x14ac:dyDescent="0.3">
      <c r="B195" s="4"/>
    </row>
    <row r="196" spans="2:13" ht="17.25" thickBot="1" x14ac:dyDescent="0.3">
      <c r="B196" s="256" t="s">
        <v>1326</v>
      </c>
      <c r="C196" s="257"/>
      <c r="D196" s="257"/>
      <c r="E196" s="257"/>
      <c r="F196" s="257"/>
      <c r="G196" s="257"/>
      <c r="H196" s="258"/>
    </row>
    <row r="197" spans="2:13" ht="16.5" x14ac:dyDescent="0.25">
      <c r="B197" s="126"/>
      <c r="C197" s="127"/>
      <c r="D197" s="127"/>
      <c r="E197" s="127"/>
      <c r="F197" s="127"/>
      <c r="G197" s="127"/>
      <c r="H197" s="127"/>
    </row>
    <row r="198" spans="2:13" ht="16.5" x14ac:dyDescent="0.25">
      <c r="B198" s="250" t="s">
        <v>1327</v>
      </c>
      <c r="C198" s="251"/>
      <c r="D198" s="251"/>
      <c r="E198" s="251"/>
      <c r="F198" s="251"/>
      <c r="G198" s="251"/>
      <c r="H198" s="259"/>
    </row>
    <row r="199" spans="2:13" ht="15.75" customHeight="1" x14ac:dyDescent="0.25">
      <c r="B199" s="161" t="s">
        <v>1305</v>
      </c>
      <c r="C199" s="198"/>
      <c r="D199" s="172" t="str">
        <f>IF($D$17="","potrebné vyplniť v bode 1.1",$D$17)</f>
        <v>potrebné vyplniť v bode 1.1</v>
      </c>
      <c r="E199" s="172"/>
      <c r="F199" s="172"/>
      <c r="G199" s="172"/>
      <c r="H199" s="173"/>
    </row>
    <row r="200" spans="2:13" ht="15.75" customHeight="1" x14ac:dyDescent="0.25">
      <c r="B200" s="161" t="s">
        <v>164</v>
      </c>
      <c r="C200" s="198"/>
      <c r="D200" s="137"/>
      <c r="E200" s="137"/>
      <c r="F200" s="137"/>
      <c r="G200" s="137"/>
      <c r="H200" s="138"/>
      <c r="J200" t="str">
        <f>LEFT(D200,1)</f>
        <v/>
      </c>
    </row>
    <row r="201" spans="2:13" ht="31.5" customHeight="1" x14ac:dyDescent="0.25">
      <c r="B201" s="161" t="s">
        <v>1206</v>
      </c>
      <c r="C201" s="198"/>
      <c r="D201" s="172" t="str">
        <f>$D$57</f>
        <v>Zabezpečenie kvalitnej a plynulej implementácie programu ako predpokladu zabezpečenia dosiahnutia stanovených cieľov</v>
      </c>
      <c r="E201" s="172"/>
      <c r="F201" s="172"/>
      <c r="G201" s="172"/>
      <c r="H201" s="173"/>
      <c r="J201"/>
    </row>
    <row r="202" spans="2:13" ht="48" customHeight="1" x14ac:dyDescent="0.25">
      <c r="B202" s="235" t="s">
        <v>1275</v>
      </c>
      <c r="C202" s="236"/>
      <c r="D202" s="237"/>
      <c r="E202" s="238"/>
      <c r="F202" s="238"/>
      <c r="G202" s="238"/>
      <c r="H202" s="239"/>
    </row>
    <row r="203" spans="2:13" ht="15.75" customHeight="1" x14ac:dyDescent="0.25">
      <c r="B203" s="235" t="s">
        <v>1223</v>
      </c>
      <c r="C203" s="236"/>
      <c r="D203" s="240" t="str">
        <f>IF(D200="","",LOOKUP(D200,Číselníky!$B$109:$B$125,Číselníky!$C$109:$C$125))</f>
        <v/>
      </c>
      <c r="E203" s="241"/>
      <c r="F203" s="241"/>
      <c r="G203" s="241"/>
      <c r="H203" s="242"/>
    </row>
    <row r="204" spans="2:13" ht="15.75" customHeight="1" x14ac:dyDescent="0.25">
      <c r="B204" s="161" t="s">
        <v>1220</v>
      </c>
      <c r="C204" s="198"/>
      <c r="D204" s="240" t="s">
        <v>1297</v>
      </c>
      <c r="E204" s="241"/>
      <c r="F204" s="241"/>
      <c r="G204" s="241"/>
      <c r="H204" s="242"/>
    </row>
    <row r="205" spans="2:13" ht="15.75" customHeight="1" x14ac:dyDescent="0.25">
      <c r="B205" s="161" t="s">
        <v>1221</v>
      </c>
      <c r="C205" s="198"/>
      <c r="D205" s="252"/>
      <c r="E205" s="252"/>
      <c r="F205" s="252"/>
      <c r="G205" s="252"/>
      <c r="H205" s="253"/>
    </row>
    <row r="206" spans="2:13" ht="15.75" customHeight="1" x14ac:dyDescent="0.25">
      <c r="B206" s="161" t="s">
        <v>1207</v>
      </c>
      <c r="C206" s="198"/>
      <c r="D206" s="252"/>
      <c r="E206" s="252"/>
      <c r="F206" s="252"/>
      <c r="G206" s="252"/>
      <c r="H206" s="253"/>
    </row>
    <row r="207" spans="2:13" ht="15.75" customHeight="1" x14ac:dyDescent="0.25">
      <c r="B207" s="161" t="s">
        <v>1208</v>
      </c>
      <c r="C207" s="198"/>
      <c r="D207" s="254"/>
      <c r="E207" s="254"/>
      <c r="F207" s="254"/>
      <c r="G207" s="254"/>
      <c r="H207" s="255"/>
    </row>
    <row r="208" spans="2:13" ht="15.75" customHeight="1" x14ac:dyDescent="0.25">
      <c r="B208" s="152"/>
      <c r="C208" s="153"/>
      <c r="D208" s="153"/>
      <c r="E208" s="153"/>
      <c r="F208" s="153"/>
      <c r="G208" s="153"/>
      <c r="H208" s="154"/>
      <c r="I208" s="42"/>
      <c r="J208" s="42"/>
    </row>
    <row r="209" spans="2:11" ht="15.75" customHeight="1" x14ac:dyDescent="0.25">
      <c r="B209" s="161" t="s">
        <v>1305</v>
      </c>
      <c r="C209" s="198"/>
      <c r="D209" s="172" t="str">
        <f>IF($D$17="","potrebné vyplniť v bode 1.1",$D$17)</f>
        <v>potrebné vyplniť v bode 1.1</v>
      </c>
      <c r="E209" s="172"/>
      <c r="F209" s="172"/>
      <c r="G209" s="172"/>
      <c r="H209" s="173"/>
      <c r="I209" s="42"/>
      <c r="J209" s="42"/>
    </row>
    <row r="210" spans="2:11" ht="15.75" customHeight="1" x14ac:dyDescent="0.25">
      <c r="B210" s="161" t="s">
        <v>164</v>
      </c>
      <c r="C210" s="198"/>
      <c r="D210" s="137"/>
      <c r="E210" s="137"/>
      <c r="F210" s="137"/>
      <c r="G210" s="137"/>
      <c r="H210" s="138"/>
      <c r="I210" s="42"/>
      <c r="J210" t="str">
        <f>LEFT(D210,1)</f>
        <v/>
      </c>
    </row>
    <row r="211" spans="2:11" ht="15.75" customHeight="1" x14ac:dyDescent="0.25">
      <c r="B211" s="161" t="s">
        <v>1206</v>
      </c>
      <c r="C211" s="198"/>
      <c r="D211" s="172" t="str">
        <f>$D$57</f>
        <v>Zabezpečenie kvalitnej a plynulej implementácie programu ako predpokladu zabezpečenia dosiahnutia stanovených cieľov</v>
      </c>
      <c r="E211" s="172"/>
      <c r="F211" s="172"/>
      <c r="G211" s="172"/>
      <c r="H211" s="173"/>
      <c r="I211" s="42"/>
      <c r="J211"/>
    </row>
    <row r="212" spans="2:11" ht="48" customHeight="1" x14ac:dyDescent="0.25">
      <c r="B212" s="235" t="s">
        <v>1275</v>
      </c>
      <c r="C212" s="236"/>
      <c r="D212" s="237"/>
      <c r="E212" s="238"/>
      <c r="F212" s="238"/>
      <c r="G212" s="238"/>
      <c r="H212" s="239"/>
      <c r="I212" s="124"/>
      <c r="J212" s="124" t="str">
        <f>LEFT(D212,1)</f>
        <v/>
      </c>
      <c r="K212" t="str">
        <f>IF(D212="","",IF(J212=J210,"","Projektová aktivita nespadá pod zvolený typ aktivity (rovnaké začiatočné písmená)"))</f>
        <v/>
      </c>
    </row>
    <row r="213" spans="2:11" ht="15.75" customHeight="1" x14ac:dyDescent="0.25">
      <c r="B213" s="235" t="s">
        <v>1223</v>
      </c>
      <c r="C213" s="236"/>
      <c r="D213" s="240" t="str">
        <f>IF(D210="","",LOOKUP(D210,Číselníky!$B$109:$B$125,Číselníky!$C$109:$C$125))</f>
        <v/>
      </c>
      <c r="E213" s="241"/>
      <c r="F213" s="241"/>
      <c r="G213" s="241"/>
      <c r="H213" s="242"/>
      <c r="I213" s="124"/>
      <c r="J213" s="124"/>
    </row>
    <row r="214" spans="2:11" ht="15.75" customHeight="1" x14ac:dyDescent="0.25">
      <c r="B214" s="161" t="s">
        <v>1220</v>
      </c>
      <c r="C214" s="198"/>
      <c r="D214" s="240" t="s">
        <v>1297</v>
      </c>
      <c r="E214" s="241"/>
      <c r="F214" s="241"/>
      <c r="G214" s="241"/>
      <c r="H214" s="242"/>
      <c r="I214" s="124"/>
      <c r="J214" s="124"/>
    </row>
    <row r="215" spans="2:11" ht="15.75" customHeight="1" x14ac:dyDescent="0.25">
      <c r="B215" s="161" t="s">
        <v>1221</v>
      </c>
      <c r="C215" s="198"/>
      <c r="D215" s="252"/>
      <c r="E215" s="252"/>
      <c r="F215" s="252"/>
      <c r="G215" s="252"/>
      <c r="H215" s="253"/>
      <c r="I215" s="42"/>
      <c r="J215" s="42"/>
    </row>
    <row r="216" spans="2:11" ht="15.75" customHeight="1" x14ac:dyDescent="0.25">
      <c r="B216" s="161" t="s">
        <v>1207</v>
      </c>
      <c r="C216" s="198"/>
      <c r="D216" s="252"/>
      <c r="E216" s="252"/>
      <c r="F216" s="252"/>
      <c r="G216" s="252"/>
      <c r="H216" s="253"/>
      <c r="I216" s="42"/>
      <c r="J216" s="42"/>
    </row>
    <row r="217" spans="2:11" ht="15.75" customHeight="1" x14ac:dyDescent="0.25">
      <c r="B217" s="161" t="s">
        <v>1208</v>
      </c>
      <c r="C217" s="198"/>
      <c r="D217" s="254"/>
      <c r="E217" s="254"/>
      <c r="F217" s="254"/>
      <c r="G217" s="254"/>
      <c r="H217" s="255"/>
      <c r="I217" s="42"/>
      <c r="J217" s="42"/>
    </row>
    <row r="218" spans="2:11" ht="15.75" customHeight="1" x14ac:dyDescent="0.25">
      <c r="B218" s="152"/>
      <c r="C218" s="153"/>
      <c r="D218" s="153"/>
      <c r="E218" s="153"/>
      <c r="F218" s="153"/>
      <c r="G218" s="153"/>
      <c r="H218" s="154"/>
      <c r="I218" s="99"/>
      <c r="J218" s="99"/>
    </row>
    <row r="219" spans="2:11" ht="15.75" customHeight="1" x14ac:dyDescent="0.25">
      <c r="B219" s="161" t="s">
        <v>1305</v>
      </c>
      <c r="C219" s="198"/>
      <c r="D219" s="172" t="str">
        <f>IF($D$17="","potrebné vyplniť v bode 1.1",$D$17)</f>
        <v>potrebné vyplniť v bode 1.1</v>
      </c>
      <c r="E219" s="172"/>
      <c r="F219" s="172"/>
      <c r="G219" s="172"/>
      <c r="H219" s="173"/>
      <c r="I219" s="99"/>
      <c r="J219" s="99"/>
    </row>
    <row r="220" spans="2:11" ht="15.75" customHeight="1" x14ac:dyDescent="0.25">
      <c r="B220" s="161" t="s">
        <v>164</v>
      </c>
      <c r="C220" s="198"/>
      <c r="D220" s="137"/>
      <c r="E220" s="137"/>
      <c r="F220" s="137"/>
      <c r="G220" s="137"/>
      <c r="H220" s="138"/>
      <c r="I220" s="99"/>
      <c r="J220" t="str">
        <f>LEFT(D220,1)</f>
        <v/>
      </c>
    </row>
    <row r="221" spans="2:11" ht="15.75" customHeight="1" x14ac:dyDescent="0.25">
      <c r="B221" s="161" t="s">
        <v>1206</v>
      </c>
      <c r="C221" s="198"/>
      <c r="D221" s="172" t="str">
        <f>$D$57</f>
        <v>Zabezpečenie kvalitnej a plynulej implementácie programu ako predpokladu zabezpečenia dosiahnutia stanovených cieľov</v>
      </c>
      <c r="E221" s="172"/>
      <c r="F221" s="172"/>
      <c r="G221" s="172"/>
      <c r="H221" s="173"/>
      <c r="I221" s="99"/>
      <c r="J221"/>
    </row>
    <row r="222" spans="2:11" ht="48" customHeight="1" x14ac:dyDescent="0.25">
      <c r="B222" s="235" t="s">
        <v>1275</v>
      </c>
      <c r="C222" s="236"/>
      <c r="D222" s="237"/>
      <c r="E222" s="238"/>
      <c r="F222" s="238"/>
      <c r="G222" s="238"/>
      <c r="H222" s="239"/>
      <c r="I222" s="124"/>
      <c r="J222" s="124" t="str">
        <f>LEFT(D222,1)</f>
        <v/>
      </c>
      <c r="K222" t="str">
        <f>IF(D222="","",IF(J222=J220,"","Projektová aktivita nespadá pod zvolený typ aktivity (rovnaké začiatočné písmená)"))</f>
        <v/>
      </c>
    </row>
    <row r="223" spans="2:11" ht="15.75" customHeight="1" x14ac:dyDescent="0.25">
      <c r="B223" s="235" t="s">
        <v>1223</v>
      </c>
      <c r="C223" s="236"/>
      <c r="D223" s="240" t="str">
        <f>IF(D220="","",LOOKUP(D220,Číselníky!$B$109:$B$125,Číselníky!$C$109:$C$125))</f>
        <v/>
      </c>
      <c r="E223" s="241"/>
      <c r="F223" s="241"/>
      <c r="G223" s="241"/>
      <c r="H223" s="242"/>
      <c r="I223" s="124"/>
      <c r="J223" s="124"/>
    </row>
    <row r="224" spans="2:11" ht="15.75" customHeight="1" x14ac:dyDescent="0.25">
      <c r="B224" s="161" t="s">
        <v>1220</v>
      </c>
      <c r="C224" s="198"/>
      <c r="D224" s="240" t="s">
        <v>1297</v>
      </c>
      <c r="E224" s="241"/>
      <c r="F224" s="241"/>
      <c r="G224" s="241"/>
      <c r="H224" s="242"/>
      <c r="I224" s="124"/>
      <c r="J224" s="124"/>
    </row>
    <row r="225" spans="2:11" ht="15.75" customHeight="1" x14ac:dyDescent="0.25">
      <c r="B225" s="161" t="s">
        <v>1221</v>
      </c>
      <c r="C225" s="198"/>
      <c r="D225" s="252"/>
      <c r="E225" s="252"/>
      <c r="F225" s="252"/>
      <c r="G225" s="252"/>
      <c r="H225" s="253"/>
      <c r="I225" s="99"/>
      <c r="J225" s="99"/>
    </row>
    <row r="226" spans="2:11" ht="15.75" customHeight="1" x14ac:dyDescent="0.25">
      <c r="B226" s="161" t="s">
        <v>1207</v>
      </c>
      <c r="C226" s="198"/>
      <c r="D226" s="252"/>
      <c r="E226" s="252"/>
      <c r="F226" s="252"/>
      <c r="G226" s="252"/>
      <c r="H226" s="253"/>
      <c r="I226" s="99"/>
      <c r="J226" s="99"/>
    </row>
    <row r="227" spans="2:11" ht="15.75" customHeight="1" x14ac:dyDescent="0.25">
      <c r="B227" s="161" t="s">
        <v>1208</v>
      </c>
      <c r="C227" s="198"/>
      <c r="D227" s="254"/>
      <c r="E227" s="254"/>
      <c r="F227" s="254"/>
      <c r="G227" s="254"/>
      <c r="H227" s="255"/>
      <c r="I227" s="99"/>
      <c r="J227" s="99"/>
    </row>
    <row r="228" spans="2:11" ht="15.75" customHeight="1" x14ac:dyDescent="0.25">
      <c r="B228" s="152"/>
      <c r="C228" s="153"/>
      <c r="D228" s="153"/>
      <c r="E228" s="153"/>
      <c r="F228" s="153"/>
      <c r="G228" s="153"/>
      <c r="H228" s="154"/>
      <c r="I228" s="124"/>
      <c r="J228" s="124"/>
    </row>
    <row r="229" spans="2:11" ht="15.75" customHeight="1" x14ac:dyDescent="0.25">
      <c r="B229" s="161" t="s">
        <v>1305</v>
      </c>
      <c r="C229" s="198"/>
      <c r="D229" s="172" t="str">
        <f>IF($D$17="","potrebné vyplniť v bode 1.1",$D$17)</f>
        <v>potrebné vyplniť v bode 1.1</v>
      </c>
      <c r="E229" s="172"/>
      <c r="F229" s="172"/>
      <c r="G229" s="172"/>
      <c r="H229" s="173"/>
      <c r="I229" s="124"/>
      <c r="J229" s="124"/>
    </row>
    <row r="230" spans="2:11" ht="15.75" customHeight="1" x14ac:dyDescent="0.25">
      <c r="B230" s="161" t="s">
        <v>164</v>
      </c>
      <c r="C230" s="198"/>
      <c r="D230" s="137"/>
      <c r="E230" s="137"/>
      <c r="F230" s="137"/>
      <c r="G230" s="137"/>
      <c r="H230" s="138"/>
      <c r="I230" s="124"/>
      <c r="J230" t="str">
        <f>LEFT(D230,1)</f>
        <v/>
      </c>
    </row>
    <row r="231" spans="2:11" ht="15.75" customHeight="1" x14ac:dyDescent="0.25">
      <c r="B231" s="161" t="s">
        <v>1206</v>
      </c>
      <c r="C231" s="198"/>
      <c r="D231" s="172" t="str">
        <f>$D$57</f>
        <v>Zabezpečenie kvalitnej a plynulej implementácie programu ako predpokladu zabezpečenia dosiahnutia stanovených cieľov</v>
      </c>
      <c r="E231" s="172"/>
      <c r="F231" s="172"/>
      <c r="G231" s="172"/>
      <c r="H231" s="173"/>
      <c r="I231" s="124"/>
      <c r="J231"/>
    </row>
    <row r="232" spans="2:11" ht="48" customHeight="1" x14ac:dyDescent="0.25">
      <c r="B232" s="235" t="s">
        <v>1275</v>
      </c>
      <c r="C232" s="236"/>
      <c r="D232" s="237"/>
      <c r="E232" s="238"/>
      <c r="F232" s="238"/>
      <c r="G232" s="238"/>
      <c r="H232" s="239"/>
      <c r="I232" s="124"/>
      <c r="J232" s="124" t="str">
        <f>LEFT(D232,1)</f>
        <v/>
      </c>
      <c r="K232" t="str">
        <f>IF(D232="","",IF(J232=J230,"","Projektová aktivita nespadá pod zvolený typ aktivity (rovnaké začiatočné písmená)"))</f>
        <v/>
      </c>
    </row>
    <row r="233" spans="2:11" ht="15.75" customHeight="1" x14ac:dyDescent="0.25">
      <c r="B233" s="235" t="s">
        <v>1223</v>
      </c>
      <c r="C233" s="236"/>
      <c r="D233" s="240" t="str">
        <f>IF(D230="","",LOOKUP(D230,Číselníky!$B$109:$B$125,Číselníky!$C$109:$C$125))</f>
        <v/>
      </c>
      <c r="E233" s="241"/>
      <c r="F233" s="241"/>
      <c r="G233" s="241"/>
      <c r="H233" s="242"/>
      <c r="I233" s="124"/>
      <c r="J233" s="124"/>
    </row>
    <row r="234" spans="2:11" ht="15.75" customHeight="1" x14ac:dyDescent="0.25">
      <c r="B234" s="161" t="s">
        <v>1220</v>
      </c>
      <c r="C234" s="198"/>
      <c r="D234" s="240" t="s">
        <v>1297</v>
      </c>
      <c r="E234" s="241"/>
      <c r="F234" s="241"/>
      <c r="G234" s="241"/>
      <c r="H234" s="242"/>
      <c r="I234" s="124"/>
      <c r="J234" s="124"/>
    </row>
    <row r="235" spans="2:11" ht="15.75" customHeight="1" x14ac:dyDescent="0.25">
      <c r="B235" s="161" t="s">
        <v>1221</v>
      </c>
      <c r="C235" s="198"/>
      <c r="D235" s="252"/>
      <c r="E235" s="252"/>
      <c r="F235" s="252"/>
      <c r="G235" s="252"/>
      <c r="H235" s="253"/>
      <c r="I235" s="124"/>
      <c r="J235" s="124"/>
    </row>
    <row r="236" spans="2:11" ht="15.75" customHeight="1" x14ac:dyDescent="0.25">
      <c r="B236" s="161" t="s">
        <v>1207</v>
      </c>
      <c r="C236" s="198"/>
      <c r="D236" s="252"/>
      <c r="E236" s="252"/>
      <c r="F236" s="252"/>
      <c r="G236" s="252"/>
      <c r="H236" s="253"/>
      <c r="I236" s="124"/>
      <c r="J236" s="124"/>
    </row>
    <row r="237" spans="2:11" ht="15.75" customHeight="1" x14ac:dyDescent="0.25">
      <c r="B237" s="161" t="s">
        <v>1208</v>
      </c>
      <c r="C237" s="198"/>
      <c r="D237" s="254"/>
      <c r="E237" s="254"/>
      <c r="F237" s="254"/>
      <c r="G237" s="254"/>
      <c r="H237" s="255"/>
      <c r="I237" s="124"/>
      <c r="J237" s="124"/>
    </row>
    <row r="238" spans="2:11" ht="15.75" customHeight="1" x14ac:dyDescent="0.25">
      <c r="B238" s="152"/>
      <c r="C238" s="153"/>
      <c r="D238" s="153"/>
      <c r="E238" s="153"/>
      <c r="F238" s="153"/>
      <c r="G238" s="153"/>
      <c r="H238" s="154"/>
      <c r="I238" s="124"/>
      <c r="J238" s="124"/>
    </row>
    <row r="239" spans="2:11" ht="15.75" hidden="1" customHeight="1" outlineLevel="1" x14ac:dyDescent="0.25">
      <c r="B239" s="161" t="s">
        <v>29</v>
      </c>
      <c r="C239" s="198"/>
      <c r="D239" s="172" t="str">
        <f>IF($D$17="","potrebné vyplniť v bode 1.1",$D$17)</f>
        <v>potrebné vyplniť v bode 1.1</v>
      </c>
      <c r="E239" s="172"/>
      <c r="F239" s="172"/>
      <c r="G239" s="172"/>
      <c r="H239" s="173"/>
      <c r="I239" s="124"/>
      <c r="J239" s="124"/>
    </row>
    <row r="240" spans="2:11" ht="15.75" hidden="1" customHeight="1" outlineLevel="1" x14ac:dyDescent="0.25">
      <c r="B240" s="161" t="s">
        <v>164</v>
      </c>
      <c r="C240" s="198"/>
      <c r="D240" s="137"/>
      <c r="E240" s="137"/>
      <c r="F240" s="137"/>
      <c r="G240" s="137"/>
      <c r="H240" s="138"/>
      <c r="I240" s="124"/>
      <c r="J240" t="str">
        <f>LEFT(D240,1)</f>
        <v/>
      </c>
    </row>
    <row r="241" spans="2:11" ht="15.75" hidden="1" customHeight="1" outlineLevel="1" x14ac:dyDescent="0.25">
      <c r="B241" s="161" t="s">
        <v>1206</v>
      </c>
      <c r="C241" s="198"/>
      <c r="D241" s="172" t="str">
        <f>$D$57</f>
        <v>Zabezpečenie kvalitnej a plynulej implementácie programu ako predpokladu zabezpečenia dosiahnutia stanovených cieľov</v>
      </c>
      <c r="E241" s="172"/>
      <c r="F241" s="172"/>
      <c r="G241" s="172"/>
      <c r="H241" s="173"/>
      <c r="I241" s="124"/>
      <c r="J241"/>
    </row>
    <row r="242" spans="2:11" ht="48" hidden="1" customHeight="1" outlineLevel="1" x14ac:dyDescent="0.25">
      <c r="B242" s="235" t="s">
        <v>1275</v>
      </c>
      <c r="C242" s="236"/>
      <c r="D242" s="237"/>
      <c r="E242" s="238"/>
      <c r="F242" s="238"/>
      <c r="G242" s="238"/>
      <c r="H242" s="239"/>
      <c r="I242" s="124"/>
      <c r="J242" s="124" t="str">
        <f>LEFT(D242,1)</f>
        <v/>
      </c>
      <c r="K242" t="str">
        <f>IF(D242="","",IF(J242=J240,"","Projektová aktivita nespadá pod zvolený typ aktivity (rovnaké začiatočné písmená)"))</f>
        <v/>
      </c>
    </row>
    <row r="243" spans="2:11" ht="15.75" hidden="1" customHeight="1" outlineLevel="1" x14ac:dyDescent="0.25">
      <c r="B243" s="235" t="s">
        <v>1223</v>
      </c>
      <c r="C243" s="236"/>
      <c r="D243" s="240" t="str">
        <f>IF(D240="","",LOOKUP(D240,Číselníky!$B$109:$B$125,Číselníky!$C$109:$C$125))</f>
        <v/>
      </c>
      <c r="E243" s="241"/>
      <c r="F243" s="241"/>
      <c r="G243" s="241"/>
      <c r="H243" s="242"/>
      <c r="I243" s="124"/>
      <c r="J243" s="124"/>
    </row>
    <row r="244" spans="2:11" ht="15.75" hidden="1" customHeight="1" outlineLevel="1" x14ac:dyDescent="0.25">
      <c r="B244" s="161" t="s">
        <v>1220</v>
      </c>
      <c r="C244" s="198"/>
      <c r="D244" s="240" t="s">
        <v>1297</v>
      </c>
      <c r="E244" s="241"/>
      <c r="F244" s="241"/>
      <c r="G244" s="241"/>
      <c r="H244" s="242"/>
      <c r="I244" s="124"/>
      <c r="J244" s="124"/>
    </row>
    <row r="245" spans="2:11" ht="15.75" hidden="1" customHeight="1" outlineLevel="1" x14ac:dyDescent="0.25">
      <c r="B245" s="161" t="s">
        <v>1221</v>
      </c>
      <c r="C245" s="198"/>
      <c r="D245" s="252"/>
      <c r="E245" s="252"/>
      <c r="F245" s="252"/>
      <c r="G245" s="252"/>
      <c r="H245" s="253"/>
      <c r="I245" s="124"/>
      <c r="J245" s="124"/>
    </row>
    <row r="246" spans="2:11" ht="15.75" hidden="1" customHeight="1" outlineLevel="1" x14ac:dyDescent="0.25">
      <c r="B246" s="161" t="s">
        <v>1207</v>
      </c>
      <c r="C246" s="198"/>
      <c r="D246" s="252"/>
      <c r="E246" s="252"/>
      <c r="F246" s="252"/>
      <c r="G246" s="252"/>
      <c r="H246" s="253"/>
      <c r="I246" s="124"/>
      <c r="J246" s="124"/>
    </row>
    <row r="247" spans="2:11" ht="15.75" hidden="1" customHeight="1" outlineLevel="1" x14ac:dyDescent="0.25">
      <c r="B247" s="161" t="s">
        <v>1208</v>
      </c>
      <c r="C247" s="198"/>
      <c r="D247" s="254"/>
      <c r="E247" s="254"/>
      <c r="F247" s="254"/>
      <c r="G247" s="254"/>
      <c r="H247" s="255"/>
      <c r="I247" s="124"/>
      <c r="J247" s="124"/>
    </row>
    <row r="248" spans="2:11" ht="15.75" customHeight="1" collapsed="1" x14ac:dyDescent="0.25">
      <c r="B248" s="152"/>
      <c r="C248" s="153"/>
      <c r="D248" s="153"/>
      <c r="E248" s="153"/>
      <c r="F248" s="153"/>
      <c r="G248" s="153"/>
      <c r="H248" s="154"/>
      <c r="I248" s="124"/>
      <c r="J248" s="124"/>
    </row>
    <row r="249" spans="2:11" ht="15.75" hidden="1" customHeight="1" outlineLevel="1" x14ac:dyDescent="0.25">
      <c r="B249" s="161" t="s">
        <v>29</v>
      </c>
      <c r="C249" s="198"/>
      <c r="D249" s="172" t="str">
        <f>IF($D$17="","potrebné vyplniť v bode 1.1",$D$17)</f>
        <v>potrebné vyplniť v bode 1.1</v>
      </c>
      <c r="E249" s="172"/>
      <c r="F249" s="172"/>
      <c r="G249" s="172"/>
      <c r="H249" s="173"/>
      <c r="I249" s="124"/>
      <c r="J249" s="124"/>
    </row>
    <row r="250" spans="2:11" ht="15.75" hidden="1" customHeight="1" outlineLevel="1" x14ac:dyDescent="0.25">
      <c r="B250" s="161" t="s">
        <v>164</v>
      </c>
      <c r="C250" s="198"/>
      <c r="D250" s="137"/>
      <c r="E250" s="137"/>
      <c r="F250" s="137"/>
      <c r="G250" s="137"/>
      <c r="H250" s="138"/>
      <c r="I250" s="124"/>
      <c r="J250" t="str">
        <f>LEFT(D250,1)</f>
        <v/>
      </c>
    </row>
    <row r="251" spans="2:11" ht="15.75" hidden="1" customHeight="1" outlineLevel="1" x14ac:dyDescent="0.25">
      <c r="B251" s="161" t="s">
        <v>1206</v>
      </c>
      <c r="C251" s="198"/>
      <c r="D251" s="172" t="str">
        <f>$D$57</f>
        <v>Zabezpečenie kvalitnej a plynulej implementácie programu ako predpokladu zabezpečenia dosiahnutia stanovených cieľov</v>
      </c>
      <c r="E251" s="172"/>
      <c r="F251" s="172"/>
      <c r="G251" s="172"/>
      <c r="H251" s="173"/>
      <c r="I251" s="124"/>
      <c r="J251"/>
    </row>
    <row r="252" spans="2:11" ht="48" hidden="1" customHeight="1" outlineLevel="1" x14ac:dyDescent="0.25">
      <c r="B252" s="235" t="s">
        <v>1275</v>
      </c>
      <c r="C252" s="236"/>
      <c r="D252" s="237"/>
      <c r="E252" s="238"/>
      <c r="F252" s="238"/>
      <c r="G252" s="238"/>
      <c r="H252" s="239"/>
      <c r="I252" s="124"/>
      <c r="J252" s="124" t="str">
        <f>LEFT(D252,1)</f>
        <v/>
      </c>
      <c r="K252" t="str">
        <f>IF(D252="","",IF(J252=J250,"","Projektová aktivita nespadá pod zvolený typ aktivity (rovnaké začiatočné písmená)"))</f>
        <v/>
      </c>
    </row>
    <row r="253" spans="2:11" ht="15.75" hidden="1" customHeight="1" outlineLevel="1" x14ac:dyDescent="0.25">
      <c r="B253" s="235" t="s">
        <v>1223</v>
      </c>
      <c r="C253" s="236"/>
      <c r="D253" s="240" t="str">
        <f>IF(D250="","",LOOKUP(D250,Číselníky!$B$109:$B$125,Číselníky!$C$109:$C$125))</f>
        <v/>
      </c>
      <c r="E253" s="241"/>
      <c r="F253" s="241"/>
      <c r="G253" s="241"/>
      <c r="H253" s="242"/>
      <c r="I253" s="124"/>
      <c r="J253" s="124"/>
    </row>
    <row r="254" spans="2:11" ht="15.75" hidden="1" customHeight="1" outlineLevel="1" x14ac:dyDescent="0.25">
      <c r="B254" s="161" t="s">
        <v>1220</v>
      </c>
      <c r="C254" s="198"/>
      <c r="D254" s="240" t="s">
        <v>1297</v>
      </c>
      <c r="E254" s="241"/>
      <c r="F254" s="241"/>
      <c r="G254" s="241"/>
      <c r="H254" s="242"/>
      <c r="I254" s="124"/>
      <c r="J254" s="124"/>
    </row>
    <row r="255" spans="2:11" ht="15.75" hidden="1" customHeight="1" outlineLevel="1" x14ac:dyDescent="0.25">
      <c r="B255" s="161" t="s">
        <v>1221</v>
      </c>
      <c r="C255" s="198"/>
      <c r="D255" s="252"/>
      <c r="E255" s="252"/>
      <c r="F255" s="252"/>
      <c r="G255" s="252"/>
      <c r="H255" s="253"/>
      <c r="I255" s="124"/>
      <c r="J255" s="124"/>
    </row>
    <row r="256" spans="2:11" ht="15.75" hidden="1" customHeight="1" outlineLevel="1" x14ac:dyDescent="0.25">
      <c r="B256" s="161" t="s">
        <v>1207</v>
      </c>
      <c r="C256" s="198"/>
      <c r="D256" s="252"/>
      <c r="E256" s="252"/>
      <c r="F256" s="252"/>
      <c r="G256" s="252"/>
      <c r="H256" s="253"/>
      <c r="I256" s="124"/>
      <c r="J256" s="124"/>
    </row>
    <row r="257" spans="2:11" ht="15.75" hidden="1" customHeight="1" outlineLevel="1" x14ac:dyDescent="0.25">
      <c r="B257" s="161" t="s">
        <v>1208</v>
      </c>
      <c r="C257" s="198"/>
      <c r="D257" s="254"/>
      <c r="E257" s="254"/>
      <c r="F257" s="254"/>
      <c r="G257" s="254"/>
      <c r="H257" s="255"/>
      <c r="I257" s="124"/>
      <c r="J257" s="124"/>
    </row>
    <row r="258" spans="2:11" ht="15.75" customHeight="1" collapsed="1" x14ac:dyDescent="0.25">
      <c r="B258" s="152"/>
      <c r="C258" s="153"/>
      <c r="D258" s="153"/>
      <c r="E258" s="153"/>
      <c r="F258" s="153"/>
      <c r="G258" s="153"/>
      <c r="H258" s="154"/>
      <c r="I258" s="124"/>
      <c r="J258" s="124"/>
    </row>
    <row r="259" spans="2:11" ht="15.75" hidden="1" customHeight="1" outlineLevel="1" x14ac:dyDescent="0.25">
      <c r="B259" s="161" t="s">
        <v>29</v>
      </c>
      <c r="C259" s="198"/>
      <c r="D259" s="172" t="str">
        <f>IF($D$17="","potrebné vyplniť v bode 1.1",$D$17)</f>
        <v>potrebné vyplniť v bode 1.1</v>
      </c>
      <c r="E259" s="172"/>
      <c r="F259" s="172"/>
      <c r="G259" s="172"/>
      <c r="H259" s="173"/>
      <c r="I259" s="124"/>
      <c r="J259" s="124"/>
    </row>
    <row r="260" spans="2:11" ht="15.75" hidden="1" customHeight="1" outlineLevel="1" x14ac:dyDescent="0.25">
      <c r="B260" s="161" t="s">
        <v>164</v>
      </c>
      <c r="C260" s="198"/>
      <c r="D260" s="137"/>
      <c r="E260" s="137"/>
      <c r="F260" s="137"/>
      <c r="G260" s="137"/>
      <c r="H260" s="138"/>
      <c r="I260" s="124"/>
      <c r="J260" t="str">
        <f>LEFT(D260,1)</f>
        <v/>
      </c>
    </row>
    <row r="261" spans="2:11" ht="15.75" hidden="1" customHeight="1" outlineLevel="1" x14ac:dyDescent="0.25">
      <c r="B261" s="161" t="s">
        <v>1206</v>
      </c>
      <c r="C261" s="198"/>
      <c r="D261" s="172" t="str">
        <f>$D$57</f>
        <v>Zabezpečenie kvalitnej a plynulej implementácie programu ako predpokladu zabezpečenia dosiahnutia stanovených cieľov</v>
      </c>
      <c r="E261" s="172"/>
      <c r="F261" s="172"/>
      <c r="G261" s="172"/>
      <c r="H261" s="173"/>
      <c r="I261" s="124"/>
      <c r="J261"/>
    </row>
    <row r="262" spans="2:11" ht="48" hidden="1" customHeight="1" outlineLevel="1" x14ac:dyDescent="0.25">
      <c r="B262" s="235" t="s">
        <v>1275</v>
      </c>
      <c r="C262" s="236"/>
      <c r="D262" s="237"/>
      <c r="E262" s="238"/>
      <c r="F262" s="238"/>
      <c r="G262" s="238"/>
      <c r="H262" s="239"/>
      <c r="I262" s="124"/>
      <c r="J262" s="124" t="str">
        <f>LEFT(D262,1)</f>
        <v/>
      </c>
      <c r="K262" t="str">
        <f>IF(D262="","",IF(J262=J260,"","Projektová aktivita nespadá pod zvolený typ aktivity (rovnaké začiatočné písmená)"))</f>
        <v/>
      </c>
    </row>
    <row r="263" spans="2:11" ht="15.75" hidden="1" customHeight="1" outlineLevel="1" x14ac:dyDescent="0.25">
      <c r="B263" s="235" t="s">
        <v>1223</v>
      </c>
      <c r="C263" s="236"/>
      <c r="D263" s="240" t="str">
        <f>IF(D260="","",LOOKUP(D260,Číselníky!$B$109:$B$125,Číselníky!$C$109:$C$125))</f>
        <v/>
      </c>
      <c r="E263" s="241"/>
      <c r="F263" s="241"/>
      <c r="G263" s="241"/>
      <c r="H263" s="242"/>
      <c r="I263" s="124"/>
      <c r="J263" s="124"/>
    </row>
    <row r="264" spans="2:11" ht="15.75" hidden="1" customHeight="1" outlineLevel="1" x14ac:dyDescent="0.25">
      <c r="B264" s="161" t="s">
        <v>1220</v>
      </c>
      <c r="C264" s="198"/>
      <c r="D264" s="240" t="s">
        <v>1297</v>
      </c>
      <c r="E264" s="241"/>
      <c r="F264" s="241"/>
      <c r="G264" s="241"/>
      <c r="H264" s="242"/>
      <c r="I264" s="124"/>
      <c r="J264" s="124"/>
    </row>
    <row r="265" spans="2:11" ht="15.75" hidden="1" customHeight="1" outlineLevel="1" x14ac:dyDescent="0.25">
      <c r="B265" s="161" t="s">
        <v>1221</v>
      </c>
      <c r="C265" s="198"/>
      <c r="D265" s="252"/>
      <c r="E265" s="252"/>
      <c r="F265" s="252"/>
      <c r="G265" s="252"/>
      <c r="H265" s="253"/>
      <c r="I265" s="124"/>
      <c r="J265" s="124"/>
    </row>
    <row r="266" spans="2:11" ht="15.75" hidden="1" customHeight="1" outlineLevel="1" x14ac:dyDescent="0.25">
      <c r="B266" s="161" t="s">
        <v>1207</v>
      </c>
      <c r="C266" s="198"/>
      <c r="D266" s="252"/>
      <c r="E266" s="252"/>
      <c r="F266" s="252"/>
      <c r="G266" s="252"/>
      <c r="H266" s="253"/>
      <c r="I266" s="124"/>
      <c r="J266" s="124"/>
    </row>
    <row r="267" spans="2:11" ht="15.75" hidden="1" customHeight="1" outlineLevel="1" x14ac:dyDescent="0.25">
      <c r="B267" s="161" t="s">
        <v>1208</v>
      </c>
      <c r="C267" s="198"/>
      <c r="D267" s="254"/>
      <c r="E267" s="254"/>
      <c r="F267" s="254"/>
      <c r="G267" s="254"/>
      <c r="H267" s="255"/>
      <c r="I267" s="124"/>
      <c r="J267" s="124"/>
    </row>
    <row r="268" spans="2:11" ht="15.75" customHeight="1" collapsed="1" x14ac:dyDescent="0.25">
      <c r="B268" s="152"/>
      <c r="C268" s="153"/>
      <c r="D268" s="153"/>
      <c r="E268" s="153"/>
      <c r="F268" s="153"/>
      <c r="G268" s="153"/>
      <c r="H268" s="154"/>
      <c r="I268" s="124"/>
      <c r="J268" s="124"/>
    </row>
    <row r="269" spans="2:11" ht="15.75" hidden="1" customHeight="1" outlineLevel="1" x14ac:dyDescent="0.25">
      <c r="B269" s="161" t="s">
        <v>29</v>
      </c>
      <c r="C269" s="198"/>
      <c r="D269" s="172" t="str">
        <f>IF($D$17="","potrebné vyplniť v bode 1.1",$D$17)</f>
        <v>potrebné vyplniť v bode 1.1</v>
      </c>
      <c r="E269" s="172"/>
      <c r="F269" s="172"/>
      <c r="G269" s="172"/>
      <c r="H269" s="173"/>
      <c r="I269" s="124"/>
      <c r="J269" s="124"/>
    </row>
    <row r="270" spans="2:11" ht="15.75" hidden="1" customHeight="1" outlineLevel="1" x14ac:dyDescent="0.25">
      <c r="B270" s="161" t="s">
        <v>164</v>
      </c>
      <c r="C270" s="198"/>
      <c r="D270" s="137"/>
      <c r="E270" s="137"/>
      <c r="F270" s="137"/>
      <c r="G270" s="137"/>
      <c r="H270" s="138"/>
      <c r="I270" s="124"/>
      <c r="J270" t="str">
        <f>LEFT(D270,1)</f>
        <v/>
      </c>
    </row>
    <row r="271" spans="2:11" ht="15.75" hidden="1" customHeight="1" outlineLevel="1" x14ac:dyDescent="0.25">
      <c r="B271" s="161" t="s">
        <v>1206</v>
      </c>
      <c r="C271" s="198"/>
      <c r="D271" s="172" t="str">
        <f>$D$57</f>
        <v>Zabezpečenie kvalitnej a plynulej implementácie programu ako predpokladu zabezpečenia dosiahnutia stanovených cieľov</v>
      </c>
      <c r="E271" s="172"/>
      <c r="F271" s="172"/>
      <c r="G271" s="172"/>
      <c r="H271" s="173"/>
      <c r="I271" s="124"/>
      <c r="J271"/>
    </row>
    <row r="272" spans="2:11" ht="48" hidden="1" customHeight="1" outlineLevel="1" x14ac:dyDescent="0.25">
      <c r="B272" s="235" t="s">
        <v>1275</v>
      </c>
      <c r="C272" s="236"/>
      <c r="D272" s="237"/>
      <c r="E272" s="238"/>
      <c r="F272" s="238"/>
      <c r="G272" s="238"/>
      <c r="H272" s="239"/>
      <c r="I272" s="124"/>
      <c r="J272" s="124" t="str">
        <f>LEFT(D272,1)</f>
        <v/>
      </c>
      <c r="K272" t="str">
        <f>IF(D272="","",IF(J272=J270,"","Projektová aktivita nespadá pod zvolený typ aktivity (rovnaké začiatočné písmená)"))</f>
        <v/>
      </c>
    </row>
    <row r="273" spans="2:11" ht="15.75" hidden="1" customHeight="1" outlineLevel="1" x14ac:dyDescent="0.25">
      <c r="B273" s="235" t="s">
        <v>1223</v>
      </c>
      <c r="C273" s="236"/>
      <c r="D273" s="240" t="str">
        <f>IF(D270="","",LOOKUP(D270,Číselníky!$B$109:$B$125,Číselníky!$C$109:$C$125))</f>
        <v/>
      </c>
      <c r="E273" s="241"/>
      <c r="F273" s="241"/>
      <c r="G273" s="241"/>
      <c r="H273" s="242"/>
      <c r="I273" s="124"/>
      <c r="J273" s="124"/>
    </row>
    <row r="274" spans="2:11" ht="15.75" hidden="1" customHeight="1" outlineLevel="1" x14ac:dyDescent="0.25">
      <c r="B274" s="161" t="s">
        <v>1220</v>
      </c>
      <c r="C274" s="198"/>
      <c r="D274" s="240" t="s">
        <v>1297</v>
      </c>
      <c r="E274" s="241"/>
      <c r="F274" s="241"/>
      <c r="G274" s="241"/>
      <c r="H274" s="242"/>
      <c r="I274" s="124"/>
      <c r="J274" s="124"/>
    </row>
    <row r="275" spans="2:11" ht="15.75" hidden="1" customHeight="1" outlineLevel="1" x14ac:dyDescent="0.25">
      <c r="B275" s="161" t="s">
        <v>1221</v>
      </c>
      <c r="C275" s="198"/>
      <c r="D275" s="252"/>
      <c r="E275" s="252"/>
      <c r="F275" s="252"/>
      <c r="G275" s="252"/>
      <c r="H275" s="253"/>
      <c r="I275" s="124"/>
      <c r="J275" s="124"/>
    </row>
    <row r="276" spans="2:11" ht="15.75" hidden="1" customHeight="1" outlineLevel="1" x14ac:dyDescent="0.25">
      <c r="B276" s="161" t="s">
        <v>1207</v>
      </c>
      <c r="C276" s="198"/>
      <c r="D276" s="252"/>
      <c r="E276" s="252"/>
      <c r="F276" s="252"/>
      <c r="G276" s="252"/>
      <c r="H276" s="253"/>
      <c r="I276" s="124"/>
      <c r="J276" s="124"/>
    </row>
    <row r="277" spans="2:11" ht="15.75" hidden="1" customHeight="1" outlineLevel="1" x14ac:dyDescent="0.25">
      <c r="B277" s="161" t="s">
        <v>1208</v>
      </c>
      <c r="C277" s="198"/>
      <c r="D277" s="254"/>
      <c r="E277" s="254"/>
      <c r="F277" s="254"/>
      <c r="G277" s="254"/>
      <c r="H277" s="255"/>
      <c r="I277" s="124"/>
      <c r="J277" s="124"/>
    </row>
    <row r="278" spans="2:11" ht="15.75" customHeight="1" collapsed="1" x14ac:dyDescent="0.25">
      <c r="B278" s="152"/>
      <c r="C278" s="153"/>
      <c r="D278" s="153"/>
      <c r="E278" s="153"/>
      <c r="F278" s="153"/>
      <c r="G278" s="153"/>
      <c r="H278" s="154"/>
      <c r="I278" s="124"/>
      <c r="J278" s="124"/>
    </row>
    <row r="279" spans="2:11" ht="15.75" hidden="1" customHeight="1" outlineLevel="1" x14ac:dyDescent="0.25">
      <c r="B279" s="161" t="s">
        <v>29</v>
      </c>
      <c r="C279" s="198"/>
      <c r="D279" s="172" t="str">
        <f>IF($D$17="","potrebné vyplniť v bode 1.1",$D$17)</f>
        <v>potrebné vyplniť v bode 1.1</v>
      </c>
      <c r="E279" s="172"/>
      <c r="F279" s="172"/>
      <c r="G279" s="172"/>
      <c r="H279" s="173"/>
      <c r="I279" s="124"/>
      <c r="J279" s="124"/>
    </row>
    <row r="280" spans="2:11" ht="15.75" hidden="1" customHeight="1" outlineLevel="1" x14ac:dyDescent="0.25">
      <c r="B280" s="161" t="s">
        <v>164</v>
      </c>
      <c r="C280" s="198"/>
      <c r="D280" s="137"/>
      <c r="E280" s="137"/>
      <c r="F280" s="137"/>
      <c r="G280" s="137"/>
      <c r="H280" s="138"/>
      <c r="I280" s="124"/>
      <c r="J280" t="str">
        <f>LEFT(D280,1)</f>
        <v/>
      </c>
    </row>
    <row r="281" spans="2:11" ht="15.75" hidden="1" customHeight="1" outlineLevel="1" x14ac:dyDescent="0.25">
      <c r="B281" s="161" t="s">
        <v>1206</v>
      </c>
      <c r="C281" s="198"/>
      <c r="D281" s="172" t="str">
        <f>$D$57</f>
        <v>Zabezpečenie kvalitnej a plynulej implementácie programu ako predpokladu zabezpečenia dosiahnutia stanovených cieľov</v>
      </c>
      <c r="E281" s="172"/>
      <c r="F281" s="172"/>
      <c r="G281" s="172"/>
      <c r="H281" s="173"/>
      <c r="I281" s="124"/>
      <c r="J281"/>
    </row>
    <row r="282" spans="2:11" ht="48" hidden="1" customHeight="1" outlineLevel="1" x14ac:dyDescent="0.25">
      <c r="B282" s="235" t="s">
        <v>1275</v>
      </c>
      <c r="C282" s="236"/>
      <c r="D282" s="237"/>
      <c r="E282" s="238"/>
      <c r="F282" s="238"/>
      <c r="G282" s="238"/>
      <c r="H282" s="239"/>
      <c r="I282" s="124"/>
      <c r="J282" s="124" t="str">
        <f>LEFT(D282,1)</f>
        <v/>
      </c>
      <c r="K282" t="str">
        <f>IF(D282="","",IF(J282=J280,"","Projektová aktivita nespadá pod zvolený typ aktivity (rovnaké začiatočné písmená)"))</f>
        <v/>
      </c>
    </row>
    <row r="283" spans="2:11" ht="15.75" hidden="1" customHeight="1" outlineLevel="1" x14ac:dyDescent="0.25">
      <c r="B283" s="235" t="s">
        <v>1223</v>
      </c>
      <c r="C283" s="236"/>
      <c r="D283" s="240" t="str">
        <f>IF(D280="","",LOOKUP(D280,Číselníky!$B$109:$B$125,Číselníky!$C$109:$C$125))</f>
        <v/>
      </c>
      <c r="E283" s="241"/>
      <c r="F283" s="241"/>
      <c r="G283" s="241"/>
      <c r="H283" s="242"/>
      <c r="I283" s="124"/>
      <c r="J283" s="124"/>
    </row>
    <row r="284" spans="2:11" ht="15.75" hidden="1" customHeight="1" outlineLevel="1" x14ac:dyDescent="0.25">
      <c r="B284" s="161" t="s">
        <v>1220</v>
      </c>
      <c r="C284" s="198"/>
      <c r="D284" s="240" t="s">
        <v>1297</v>
      </c>
      <c r="E284" s="241"/>
      <c r="F284" s="241"/>
      <c r="G284" s="241"/>
      <c r="H284" s="242"/>
      <c r="I284" s="124"/>
      <c r="J284" s="124"/>
    </row>
    <row r="285" spans="2:11" ht="15.75" hidden="1" customHeight="1" outlineLevel="1" x14ac:dyDescent="0.25">
      <c r="B285" s="161" t="s">
        <v>1221</v>
      </c>
      <c r="C285" s="198"/>
      <c r="D285" s="252"/>
      <c r="E285" s="252"/>
      <c r="F285" s="252"/>
      <c r="G285" s="252"/>
      <c r="H285" s="253"/>
      <c r="I285" s="124"/>
      <c r="J285" s="124"/>
    </row>
    <row r="286" spans="2:11" ht="15.75" hidden="1" customHeight="1" outlineLevel="1" x14ac:dyDescent="0.25">
      <c r="B286" s="161" t="s">
        <v>1207</v>
      </c>
      <c r="C286" s="198"/>
      <c r="D286" s="252"/>
      <c r="E286" s="252"/>
      <c r="F286" s="252"/>
      <c r="G286" s="252"/>
      <c r="H286" s="253"/>
      <c r="I286" s="124"/>
      <c r="J286" s="124"/>
    </row>
    <row r="287" spans="2:11" ht="15.75" hidden="1" customHeight="1" outlineLevel="1" x14ac:dyDescent="0.25">
      <c r="B287" s="161" t="s">
        <v>1208</v>
      </c>
      <c r="C287" s="198"/>
      <c r="D287" s="254"/>
      <c r="E287" s="254"/>
      <c r="F287" s="254"/>
      <c r="G287" s="254"/>
      <c r="H287" s="255"/>
      <c r="I287" s="124"/>
      <c r="J287" s="124"/>
    </row>
    <row r="288" spans="2:11" ht="15.75" customHeight="1" collapsed="1" x14ac:dyDescent="0.25">
      <c r="B288" s="152"/>
      <c r="C288" s="153"/>
      <c r="D288" s="153"/>
      <c r="E288" s="153"/>
      <c r="F288" s="153"/>
      <c r="G288" s="153"/>
      <c r="H288" s="154"/>
      <c r="I288" s="124"/>
      <c r="J288" s="124"/>
    </row>
    <row r="289" spans="2:11" ht="15.75" hidden="1" customHeight="1" outlineLevel="1" x14ac:dyDescent="0.25">
      <c r="B289" s="161" t="s">
        <v>29</v>
      </c>
      <c r="C289" s="198"/>
      <c r="D289" s="172" t="str">
        <f>IF($D$17="","potrebné vyplniť v bode 1.1",$D$17)</f>
        <v>potrebné vyplniť v bode 1.1</v>
      </c>
      <c r="E289" s="172"/>
      <c r="F289" s="172"/>
      <c r="G289" s="172"/>
      <c r="H289" s="173"/>
      <c r="I289" s="124"/>
      <c r="J289" s="124"/>
    </row>
    <row r="290" spans="2:11" ht="15.75" hidden="1" customHeight="1" outlineLevel="1" x14ac:dyDescent="0.25">
      <c r="B290" s="161" t="s">
        <v>164</v>
      </c>
      <c r="C290" s="198"/>
      <c r="D290" s="137"/>
      <c r="E290" s="137"/>
      <c r="F290" s="137"/>
      <c r="G290" s="137"/>
      <c r="H290" s="138"/>
      <c r="I290" s="124"/>
      <c r="J290" t="str">
        <f>LEFT(D290,1)</f>
        <v/>
      </c>
    </row>
    <row r="291" spans="2:11" ht="15.75" hidden="1" customHeight="1" outlineLevel="1" x14ac:dyDescent="0.25">
      <c r="B291" s="161" t="s">
        <v>1206</v>
      </c>
      <c r="C291" s="198"/>
      <c r="D291" s="172" t="str">
        <f>$D$57</f>
        <v>Zabezpečenie kvalitnej a plynulej implementácie programu ako predpokladu zabezpečenia dosiahnutia stanovených cieľov</v>
      </c>
      <c r="E291" s="172"/>
      <c r="F291" s="172"/>
      <c r="G291" s="172"/>
      <c r="H291" s="173"/>
      <c r="I291" s="124"/>
      <c r="J291"/>
    </row>
    <row r="292" spans="2:11" ht="48" hidden="1" customHeight="1" outlineLevel="1" x14ac:dyDescent="0.25">
      <c r="B292" s="235" t="s">
        <v>1275</v>
      </c>
      <c r="C292" s="236"/>
      <c r="D292" s="237"/>
      <c r="E292" s="238"/>
      <c r="F292" s="238"/>
      <c r="G292" s="238"/>
      <c r="H292" s="239"/>
      <c r="I292" s="124"/>
      <c r="J292" s="124" t="str">
        <f>LEFT(D292,1)</f>
        <v/>
      </c>
      <c r="K292" t="str">
        <f>IF(D292="","",IF(J292=J290,"","Projektová aktivita nespadá pod zvolený typ aktivity (rovnaké začiatočné písmená)"))</f>
        <v/>
      </c>
    </row>
    <row r="293" spans="2:11" ht="15.75" hidden="1" customHeight="1" outlineLevel="1" x14ac:dyDescent="0.25">
      <c r="B293" s="235" t="s">
        <v>1223</v>
      </c>
      <c r="C293" s="236"/>
      <c r="D293" s="240" t="str">
        <f>IF(D290="","",LOOKUP(D290,Číselníky!$B$109:$B$125,Číselníky!$C$109:$C$125))</f>
        <v/>
      </c>
      <c r="E293" s="241"/>
      <c r="F293" s="241"/>
      <c r="G293" s="241"/>
      <c r="H293" s="242"/>
      <c r="I293" s="124"/>
      <c r="J293" s="124"/>
    </row>
    <row r="294" spans="2:11" ht="15.75" hidden="1" customHeight="1" outlineLevel="1" x14ac:dyDescent="0.25">
      <c r="B294" s="161" t="s">
        <v>1220</v>
      </c>
      <c r="C294" s="198"/>
      <c r="D294" s="240" t="s">
        <v>1297</v>
      </c>
      <c r="E294" s="241"/>
      <c r="F294" s="241"/>
      <c r="G294" s="241"/>
      <c r="H294" s="242"/>
      <c r="I294" s="124"/>
      <c r="J294" s="124"/>
    </row>
    <row r="295" spans="2:11" ht="15.75" hidden="1" customHeight="1" outlineLevel="1" x14ac:dyDescent="0.25">
      <c r="B295" s="161" t="s">
        <v>1221</v>
      </c>
      <c r="C295" s="198"/>
      <c r="D295" s="252"/>
      <c r="E295" s="252"/>
      <c r="F295" s="252"/>
      <c r="G295" s="252"/>
      <c r="H295" s="253"/>
      <c r="I295" s="124"/>
      <c r="J295" s="124"/>
    </row>
    <row r="296" spans="2:11" ht="15.75" hidden="1" customHeight="1" outlineLevel="1" x14ac:dyDescent="0.25">
      <c r="B296" s="161" t="s">
        <v>1207</v>
      </c>
      <c r="C296" s="198"/>
      <c r="D296" s="252"/>
      <c r="E296" s="252"/>
      <c r="F296" s="252"/>
      <c r="G296" s="252"/>
      <c r="H296" s="253"/>
      <c r="I296" s="124"/>
      <c r="J296" s="124"/>
    </row>
    <row r="297" spans="2:11" ht="15.75" hidden="1" customHeight="1" outlineLevel="1" x14ac:dyDescent="0.25">
      <c r="B297" s="161" t="s">
        <v>1208</v>
      </c>
      <c r="C297" s="198"/>
      <c r="D297" s="254"/>
      <c r="E297" s="254"/>
      <c r="F297" s="254"/>
      <c r="G297" s="254"/>
      <c r="H297" s="255"/>
      <c r="I297" s="124"/>
      <c r="J297" s="124"/>
    </row>
    <row r="298" spans="2:11" ht="15.75" customHeight="1" collapsed="1" x14ac:dyDescent="0.25">
      <c r="B298" s="152"/>
      <c r="C298" s="153"/>
      <c r="D298" s="153"/>
      <c r="E298" s="153"/>
      <c r="F298" s="153"/>
      <c r="G298" s="153"/>
      <c r="H298" s="154"/>
      <c r="I298" s="124"/>
      <c r="J298" s="124"/>
    </row>
    <row r="299" spans="2:11" ht="15.75" hidden="1" customHeight="1" outlineLevel="1" x14ac:dyDescent="0.25">
      <c r="B299" s="161" t="s">
        <v>29</v>
      </c>
      <c r="C299" s="198"/>
      <c r="D299" s="172" t="str">
        <f>IF($D$17="","potrebné vyplniť v bode 1.1",$D$17)</f>
        <v>potrebné vyplniť v bode 1.1</v>
      </c>
      <c r="E299" s="172"/>
      <c r="F299" s="172"/>
      <c r="G299" s="172"/>
      <c r="H299" s="173"/>
      <c r="I299" s="124"/>
      <c r="J299" s="124"/>
    </row>
    <row r="300" spans="2:11" ht="15.75" hidden="1" customHeight="1" outlineLevel="1" x14ac:dyDescent="0.25">
      <c r="B300" s="161" t="s">
        <v>164</v>
      </c>
      <c r="C300" s="198"/>
      <c r="D300" s="137"/>
      <c r="E300" s="137"/>
      <c r="F300" s="137"/>
      <c r="G300" s="137"/>
      <c r="H300" s="138"/>
      <c r="I300" s="124"/>
      <c r="J300" t="str">
        <f>LEFT(D300,1)</f>
        <v/>
      </c>
    </row>
    <row r="301" spans="2:11" ht="15.75" hidden="1" customHeight="1" outlineLevel="1" x14ac:dyDescent="0.25">
      <c r="B301" s="161" t="s">
        <v>1206</v>
      </c>
      <c r="C301" s="198"/>
      <c r="D301" s="172" t="str">
        <f>$D$57</f>
        <v>Zabezpečenie kvalitnej a plynulej implementácie programu ako predpokladu zabezpečenia dosiahnutia stanovených cieľov</v>
      </c>
      <c r="E301" s="172"/>
      <c r="F301" s="172"/>
      <c r="G301" s="172"/>
      <c r="H301" s="173"/>
      <c r="I301" s="124"/>
      <c r="J301"/>
    </row>
    <row r="302" spans="2:11" ht="48" hidden="1" customHeight="1" outlineLevel="1" x14ac:dyDescent="0.25">
      <c r="B302" s="235" t="s">
        <v>1275</v>
      </c>
      <c r="C302" s="236"/>
      <c r="D302" s="237"/>
      <c r="E302" s="238"/>
      <c r="F302" s="238"/>
      <c r="G302" s="238"/>
      <c r="H302" s="239"/>
      <c r="I302" s="124"/>
      <c r="J302" s="124" t="str">
        <f>LEFT(D302,1)</f>
        <v/>
      </c>
      <c r="K302" t="str">
        <f>IF(D302="","",IF(J302=J300,"","Projektová aktivita nespadá pod zvolený typ aktivity (rovnaké začiatočné písmená)"))</f>
        <v/>
      </c>
    </row>
    <row r="303" spans="2:11" ht="15.75" hidden="1" customHeight="1" outlineLevel="1" x14ac:dyDescent="0.25">
      <c r="B303" s="235" t="s">
        <v>1223</v>
      </c>
      <c r="C303" s="236"/>
      <c r="D303" s="240" t="str">
        <f>IF(D300="","",LOOKUP(D300,Číselníky!$B$109:$B$125,Číselníky!$C$109:$C$125))</f>
        <v/>
      </c>
      <c r="E303" s="241"/>
      <c r="F303" s="241"/>
      <c r="G303" s="241"/>
      <c r="H303" s="242"/>
      <c r="I303" s="124"/>
      <c r="J303" s="124"/>
    </row>
    <row r="304" spans="2:11" ht="15.75" hidden="1" customHeight="1" outlineLevel="1" x14ac:dyDescent="0.25">
      <c r="B304" s="161" t="s">
        <v>1220</v>
      </c>
      <c r="C304" s="198"/>
      <c r="D304" s="240" t="s">
        <v>1297</v>
      </c>
      <c r="E304" s="241"/>
      <c r="F304" s="241"/>
      <c r="G304" s="241"/>
      <c r="H304" s="242"/>
      <c r="I304" s="124"/>
      <c r="J304" s="124"/>
    </row>
    <row r="305" spans="2:11" ht="15.75" hidden="1" customHeight="1" outlineLevel="1" x14ac:dyDescent="0.25">
      <c r="B305" s="161" t="s">
        <v>1221</v>
      </c>
      <c r="C305" s="198"/>
      <c r="D305" s="252"/>
      <c r="E305" s="252"/>
      <c r="F305" s="252"/>
      <c r="G305" s="252"/>
      <c r="H305" s="253"/>
      <c r="I305" s="124"/>
      <c r="J305" s="124"/>
    </row>
    <row r="306" spans="2:11" ht="15.75" hidden="1" customHeight="1" outlineLevel="1" x14ac:dyDescent="0.25">
      <c r="B306" s="161" t="s">
        <v>1207</v>
      </c>
      <c r="C306" s="198"/>
      <c r="D306" s="252"/>
      <c r="E306" s="252"/>
      <c r="F306" s="252"/>
      <c r="G306" s="252"/>
      <c r="H306" s="253"/>
      <c r="I306" s="124"/>
      <c r="J306" s="124"/>
    </row>
    <row r="307" spans="2:11" ht="15.75" hidden="1" customHeight="1" outlineLevel="1" x14ac:dyDescent="0.25">
      <c r="B307" s="161" t="s">
        <v>1208</v>
      </c>
      <c r="C307" s="198"/>
      <c r="D307" s="254"/>
      <c r="E307" s="254"/>
      <c r="F307" s="254"/>
      <c r="G307" s="254"/>
      <c r="H307" s="255"/>
      <c r="I307" s="124"/>
      <c r="J307" s="124"/>
    </row>
    <row r="308" spans="2:11" ht="15.75" customHeight="1" collapsed="1" x14ac:dyDescent="0.25">
      <c r="B308" s="152"/>
      <c r="C308" s="153"/>
      <c r="D308" s="153"/>
      <c r="E308" s="153"/>
      <c r="F308" s="153"/>
      <c r="G308" s="153"/>
      <c r="H308" s="154"/>
      <c r="I308" s="124"/>
      <c r="J308" s="124"/>
    </row>
    <row r="309" spans="2:11" ht="15.75" hidden="1" customHeight="1" outlineLevel="1" x14ac:dyDescent="0.25">
      <c r="B309" s="161" t="s">
        <v>29</v>
      </c>
      <c r="C309" s="198"/>
      <c r="D309" s="172" t="str">
        <f>IF($D$17="","potrebné vyplniť v bode 1.1",$D$17)</f>
        <v>potrebné vyplniť v bode 1.1</v>
      </c>
      <c r="E309" s="172"/>
      <c r="F309" s="172"/>
      <c r="G309" s="172"/>
      <c r="H309" s="173"/>
      <c r="I309" s="124"/>
      <c r="J309" s="124"/>
    </row>
    <row r="310" spans="2:11" ht="15.75" hidden="1" customHeight="1" outlineLevel="1" x14ac:dyDescent="0.25">
      <c r="B310" s="161" t="s">
        <v>164</v>
      </c>
      <c r="C310" s="198"/>
      <c r="D310" s="137"/>
      <c r="E310" s="137"/>
      <c r="F310" s="137"/>
      <c r="G310" s="137"/>
      <c r="H310" s="138"/>
      <c r="I310" s="124"/>
      <c r="J310" t="str">
        <f>LEFT(D310,1)</f>
        <v/>
      </c>
    </row>
    <row r="311" spans="2:11" ht="15.75" hidden="1" customHeight="1" outlineLevel="1" x14ac:dyDescent="0.25">
      <c r="B311" s="161" t="s">
        <v>1206</v>
      </c>
      <c r="C311" s="198"/>
      <c r="D311" s="172" t="str">
        <f>$D$57</f>
        <v>Zabezpečenie kvalitnej a plynulej implementácie programu ako predpokladu zabezpečenia dosiahnutia stanovených cieľov</v>
      </c>
      <c r="E311" s="172"/>
      <c r="F311" s="172"/>
      <c r="G311" s="172"/>
      <c r="H311" s="173"/>
      <c r="I311" s="124"/>
      <c r="J311"/>
    </row>
    <row r="312" spans="2:11" ht="48" hidden="1" customHeight="1" outlineLevel="1" x14ac:dyDescent="0.25">
      <c r="B312" s="235" t="s">
        <v>1275</v>
      </c>
      <c r="C312" s="236"/>
      <c r="D312" s="237"/>
      <c r="E312" s="238"/>
      <c r="F312" s="238"/>
      <c r="G312" s="238"/>
      <c r="H312" s="239"/>
      <c r="I312" s="124"/>
      <c r="J312" s="124" t="str">
        <f>LEFT(D312,1)</f>
        <v/>
      </c>
      <c r="K312" t="str">
        <f>IF(D312="","",IF(J312=J310,"","Projektová aktivita nespadá pod zvolený typ aktivity (rovnaké začiatočné písmená)"))</f>
        <v/>
      </c>
    </row>
    <row r="313" spans="2:11" ht="15.75" hidden="1" customHeight="1" outlineLevel="1" x14ac:dyDescent="0.25">
      <c r="B313" s="235" t="s">
        <v>1223</v>
      </c>
      <c r="C313" s="236"/>
      <c r="D313" s="240" t="str">
        <f>IF(D310="","",LOOKUP(D310,Číselníky!$B$109:$B$125,Číselníky!$C$109:$C$125))</f>
        <v/>
      </c>
      <c r="E313" s="241"/>
      <c r="F313" s="241"/>
      <c r="G313" s="241"/>
      <c r="H313" s="242"/>
      <c r="I313" s="124"/>
      <c r="J313" s="124"/>
    </row>
    <row r="314" spans="2:11" ht="15.75" hidden="1" customHeight="1" outlineLevel="1" x14ac:dyDescent="0.25">
      <c r="B314" s="161" t="s">
        <v>1220</v>
      </c>
      <c r="C314" s="198"/>
      <c r="D314" s="240" t="s">
        <v>1297</v>
      </c>
      <c r="E314" s="241"/>
      <c r="F314" s="241"/>
      <c r="G314" s="241"/>
      <c r="H314" s="242"/>
      <c r="I314" s="124"/>
      <c r="J314" s="124"/>
    </row>
    <row r="315" spans="2:11" ht="15.75" hidden="1" customHeight="1" outlineLevel="1" x14ac:dyDescent="0.25">
      <c r="B315" s="161" t="s">
        <v>1221</v>
      </c>
      <c r="C315" s="198"/>
      <c r="D315" s="252"/>
      <c r="E315" s="252"/>
      <c r="F315" s="252"/>
      <c r="G315" s="252"/>
      <c r="H315" s="253"/>
      <c r="I315" s="124"/>
      <c r="J315" s="124"/>
    </row>
    <row r="316" spans="2:11" ht="15.75" hidden="1" customHeight="1" outlineLevel="1" x14ac:dyDescent="0.25">
      <c r="B316" s="161" t="s">
        <v>1207</v>
      </c>
      <c r="C316" s="198"/>
      <c r="D316" s="252"/>
      <c r="E316" s="252"/>
      <c r="F316" s="252"/>
      <c r="G316" s="252"/>
      <c r="H316" s="253"/>
      <c r="I316" s="124"/>
      <c r="J316" s="124"/>
    </row>
    <row r="317" spans="2:11" ht="15.75" hidden="1" customHeight="1" outlineLevel="1" x14ac:dyDescent="0.25">
      <c r="B317" s="161" t="s">
        <v>1208</v>
      </c>
      <c r="C317" s="198"/>
      <c r="D317" s="254"/>
      <c r="E317" s="254"/>
      <c r="F317" s="254"/>
      <c r="G317" s="254"/>
      <c r="H317" s="255"/>
      <c r="I317" s="124"/>
      <c r="J317" s="124"/>
    </row>
    <row r="318" spans="2:11" ht="15.75" customHeight="1" collapsed="1" x14ac:dyDescent="0.25">
      <c r="B318" s="152"/>
      <c r="C318" s="153"/>
      <c r="D318" s="153"/>
      <c r="E318" s="153"/>
      <c r="F318" s="153"/>
      <c r="G318" s="153"/>
      <c r="H318" s="154"/>
      <c r="I318" s="124"/>
      <c r="J318" s="124"/>
    </row>
    <row r="319" spans="2:11" ht="15.75" hidden="1" customHeight="1" outlineLevel="1" x14ac:dyDescent="0.25">
      <c r="B319" s="161" t="s">
        <v>29</v>
      </c>
      <c r="C319" s="198"/>
      <c r="D319" s="172" t="str">
        <f>IF($D$17="","potrebné vyplniť v bode 1.1",$D$17)</f>
        <v>potrebné vyplniť v bode 1.1</v>
      </c>
      <c r="E319" s="172"/>
      <c r="F319" s="172"/>
      <c r="G319" s="172"/>
      <c r="H319" s="173"/>
      <c r="I319" s="124"/>
      <c r="J319" s="124"/>
    </row>
    <row r="320" spans="2:11" ht="15.75" hidden="1" customHeight="1" outlineLevel="1" x14ac:dyDescent="0.25">
      <c r="B320" s="161" t="s">
        <v>164</v>
      </c>
      <c r="C320" s="198"/>
      <c r="D320" s="137"/>
      <c r="E320" s="137"/>
      <c r="F320" s="137"/>
      <c r="G320" s="137"/>
      <c r="H320" s="138"/>
      <c r="I320" s="124"/>
      <c r="J320" t="str">
        <f>LEFT(D320,1)</f>
        <v/>
      </c>
    </row>
    <row r="321" spans="2:11" ht="15.75" hidden="1" customHeight="1" outlineLevel="1" x14ac:dyDescent="0.25">
      <c r="B321" s="161" t="s">
        <v>1206</v>
      </c>
      <c r="C321" s="198"/>
      <c r="D321" s="172" t="str">
        <f>$D$57</f>
        <v>Zabezpečenie kvalitnej a plynulej implementácie programu ako predpokladu zabezpečenia dosiahnutia stanovených cieľov</v>
      </c>
      <c r="E321" s="172"/>
      <c r="F321" s="172"/>
      <c r="G321" s="172"/>
      <c r="H321" s="173"/>
      <c r="I321" s="124"/>
      <c r="J321"/>
    </row>
    <row r="322" spans="2:11" ht="48" hidden="1" customHeight="1" outlineLevel="1" x14ac:dyDescent="0.25">
      <c r="B322" s="235" t="s">
        <v>1275</v>
      </c>
      <c r="C322" s="236"/>
      <c r="D322" s="237"/>
      <c r="E322" s="238"/>
      <c r="F322" s="238"/>
      <c r="G322" s="238"/>
      <c r="H322" s="239"/>
      <c r="I322" s="124"/>
      <c r="J322" s="124" t="str">
        <f>LEFT(D322,1)</f>
        <v/>
      </c>
      <c r="K322" t="str">
        <f>IF(D322="","",IF(J322=J320,"","Projektová aktivita nespadá pod zvolený typ aktivity (rovnaké začiatočné písmená)"))</f>
        <v/>
      </c>
    </row>
    <row r="323" spans="2:11" ht="15.75" hidden="1" customHeight="1" outlineLevel="1" x14ac:dyDescent="0.25">
      <c r="B323" s="235" t="s">
        <v>1223</v>
      </c>
      <c r="C323" s="236"/>
      <c r="D323" s="240" t="str">
        <f>IF(D320="","",LOOKUP(D320,Číselníky!$B$109:$B$125,Číselníky!$C$109:$C$125))</f>
        <v/>
      </c>
      <c r="E323" s="241"/>
      <c r="F323" s="241"/>
      <c r="G323" s="241"/>
      <c r="H323" s="242"/>
      <c r="I323" s="124"/>
      <c r="J323" s="124"/>
    </row>
    <row r="324" spans="2:11" ht="15.75" hidden="1" customHeight="1" outlineLevel="1" x14ac:dyDescent="0.25">
      <c r="B324" s="161" t="s">
        <v>1220</v>
      </c>
      <c r="C324" s="198"/>
      <c r="D324" s="240" t="s">
        <v>1297</v>
      </c>
      <c r="E324" s="241"/>
      <c r="F324" s="241"/>
      <c r="G324" s="241"/>
      <c r="H324" s="242"/>
      <c r="I324" s="124"/>
      <c r="J324" s="124"/>
    </row>
    <row r="325" spans="2:11" ht="15.75" hidden="1" customHeight="1" outlineLevel="1" x14ac:dyDescent="0.25">
      <c r="B325" s="161" t="s">
        <v>1221</v>
      </c>
      <c r="C325" s="198"/>
      <c r="D325" s="252"/>
      <c r="E325" s="252"/>
      <c r="F325" s="252"/>
      <c r="G325" s="252"/>
      <c r="H325" s="253"/>
      <c r="I325" s="124"/>
      <c r="J325" s="124"/>
    </row>
    <row r="326" spans="2:11" ht="15.75" hidden="1" customHeight="1" outlineLevel="1" x14ac:dyDescent="0.25">
      <c r="B326" s="161" t="s">
        <v>1207</v>
      </c>
      <c r="C326" s="198"/>
      <c r="D326" s="252"/>
      <c r="E326" s="252"/>
      <c r="F326" s="252"/>
      <c r="G326" s="252"/>
      <c r="H326" s="253"/>
      <c r="I326" s="124"/>
      <c r="J326" s="124"/>
    </row>
    <row r="327" spans="2:11" ht="15.75" hidden="1" customHeight="1" outlineLevel="1" x14ac:dyDescent="0.25">
      <c r="B327" s="161" t="s">
        <v>1208</v>
      </c>
      <c r="C327" s="198"/>
      <c r="D327" s="254"/>
      <c r="E327" s="254"/>
      <c r="F327" s="254"/>
      <c r="G327" s="254"/>
      <c r="H327" s="255"/>
      <c r="I327" s="124"/>
      <c r="J327" s="124"/>
    </row>
    <row r="328" spans="2:11" ht="15.75" customHeight="1" collapsed="1" x14ac:dyDescent="0.25">
      <c r="B328" s="152"/>
      <c r="C328" s="153"/>
      <c r="D328" s="153"/>
      <c r="E328" s="153"/>
      <c r="F328" s="153"/>
      <c r="G328" s="153"/>
      <c r="H328" s="154"/>
      <c r="I328" s="124"/>
      <c r="J328" s="124"/>
    </row>
    <row r="329" spans="2:11" ht="15.75" hidden="1" customHeight="1" outlineLevel="1" x14ac:dyDescent="0.25">
      <c r="B329" s="161" t="s">
        <v>29</v>
      </c>
      <c r="C329" s="198"/>
      <c r="D329" s="172" t="str">
        <f>IF($D$17="","potrebné vyplniť v bode 1.1",$D$17)</f>
        <v>potrebné vyplniť v bode 1.1</v>
      </c>
      <c r="E329" s="172"/>
      <c r="F329" s="172"/>
      <c r="G329" s="172"/>
      <c r="H329" s="173"/>
      <c r="I329" s="124"/>
      <c r="J329" s="124"/>
    </row>
    <row r="330" spans="2:11" ht="15.75" hidden="1" customHeight="1" outlineLevel="1" x14ac:dyDescent="0.25">
      <c r="B330" s="161" t="s">
        <v>164</v>
      </c>
      <c r="C330" s="198"/>
      <c r="D330" s="137"/>
      <c r="E330" s="137"/>
      <c r="F330" s="137"/>
      <c r="G330" s="137"/>
      <c r="H330" s="138"/>
      <c r="I330" s="124"/>
      <c r="J330" t="str">
        <f>LEFT(D330,1)</f>
        <v/>
      </c>
    </row>
    <row r="331" spans="2:11" ht="15.75" hidden="1" customHeight="1" outlineLevel="1" x14ac:dyDescent="0.25">
      <c r="B331" s="161" t="s">
        <v>1206</v>
      </c>
      <c r="C331" s="198"/>
      <c r="D331" s="172" t="str">
        <f>$D$57</f>
        <v>Zabezpečenie kvalitnej a plynulej implementácie programu ako predpokladu zabezpečenia dosiahnutia stanovených cieľov</v>
      </c>
      <c r="E331" s="172"/>
      <c r="F331" s="172"/>
      <c r="G331" s="172"/>
      <c r="H331" s="173"/>
      <c r="I331" s="124"/>
      <c r="J331"/>
    </row>
    <row r="332" spans="2:11" ht="48" hidden="1" customHeight="1" outlineLevel="1" x14ac:dyDescent="0.25">
      <c r="B332" s="235" t="s">
        <v>1275</v>
      </c>
      <c r="C332" s="236"/>
      <c r="D332" s="237"/>
      <c r="E332" s="238"/>
      <c r="F332" s="238"/>
      <c r="G332" s="238"/>
      <c r="H332" s="239"/>
      <c r="I332" s="124"/>
      <c r="J332" s="124" t="str">
        <f>LEFT(D332,1)</f>
        <v/>
      </c>
      <c r="K332" t="str">
        <f>IF(D332="","",IF(J332=J330,"","Projektová aktivita nespadá pod zvolený typ aktivity (rovnaké začiatočné písmená)"))</f>
        <v/>
      </c>
    </row>
    <row r="333" spans="2:11" ht="15.75" hidden="1" customHeight="1" outlineLevel="1" x14ac:dyDescent="0.25">
      <c r="B333" s="235" t="s">
        <v>1223</v>
      </c>
      <c r="C333" s="236"/>
      <c r="D333" s="240" t="str">
        <f>IF(D330="","",LOOKUP(D330,Číselníky!$B$109:$B$125,Číselníky!$C$109:$C$125))</f>
        <v/>
      </c>
      <c r="E333" s="241"/>
      <c r="F333" s="241"/>
      <c r="G333" s="241"/>
      <c r="H333" s="242"/>
      <c r="I333" s="124"/>
      <c r="J333" s="124"/>
    </row>
    <row r="334" spans="2:11" ht="15.75" hidden="1" customHeight="1" outlineLevel="1" x14ac:dyDescent="0.25">
      <c r="B334" s="161" t="s">
        <v>1220</v>
      </c>
      <c r="C334" s="198"/>
      <c r="D334" s="240" t="s">
        <v>1297</v>
      </c>
      <c r="E334" s="241"/>
      <c r="F334" s="241"/>
      <c r="G334" s="241"/>
      <c r="H334" s="242"/>
      <c r="I334" s="124"/>
      <c r="J334" s="124"/>
    </row>
    <row r="335" spans="2:11" ht="15.75" hidden="1" customHeight="1" outlineLevel="1" x14ac:dyDescent="0.25">
      <c r="B335" s="161" t="s">
        <v>1221</v>
      </c>
      <c r="C335" s="198"/>
      <c r="D335" s="252"/>
      <c r="E335" s="252"/>
      <c r="F335" s="252"/>
      <c r="G335" s="252"/>
      <c r="H335" s="253"/>
      <c r="I335" s="124"/>
      <c r="J335" s="124"/>
    </row>
    <row r="336" spans="2:11" ht="15.75" hidden="1" customHeight="1" outlineLevel="1" x14ac:dyDescent="0.25">
      <c r="B336" s="161" t="s">
        <v>1207</v>
      </c>
      <c r="C336" s="198"/>
      <c r="D336" s="252"/>
      <c r="E336" s="252"/>
      <c r="F336" s="252"/>
      <c r="G336" s="252"/>
      <c r="H336" s="253"/>
      <c r="I336" s="124"/>
      <c r="J336" s="124"/>
    </row>
    <row r="337" spans="2:11" ht="15.75" hidden="1" customHeight="1" outlineLevel="1" x14ac:dyDescent="0.25">
      <c r="B337" s="161" t="s">
        <v>1208</v>
      </c>
      <c r="C337" s="198"/>
      <c r="D337" s="254"/>
      <c r="E337" s="254"/>
      <c r="F337" s="254"/>
      <c r="G337" s="254"/>
      <c r="H337" s="255"/>
      <c r="I337" s="124"/>
      <c r="J337" s="124"/>
    </row>
    <row r="338" spans="2:11" ht="15.75" customHeight="1" collapsed="1" x14ac:dyDescent="0.25">
      <c r="B338" s="152"/>
      <c r="C338" s="153"/>
      <c r="D338" s="153"/>
      <c r="E338" s="153"/>
      <c r="F338" s="153"/>
      <c r="G338" s="153"/>
      <c r="H338" s="154"/>
      <c r="I338" s="124"/>
      <c r="J338" s="124"/>
    </row>
    <row r="339" spans="2:11" ht="15.75" hidden="1" customHeight="1" outlineLevel="1" x14ac:dyDescent="0.25">
      <c r="B339" s="161" t="s">
        <v>29</v>
      </c>
      <c r="C339" s="198"/>
      <c r="D339" s="172" t="str">
        <f>IF($D$17="","potrebné vyplniť v bode 1.1",$D$17)</f>
        <v>potrebné vyplniť v bode 1.1</v>
      </c>
      <c r="E339" s="172"/>
      <c r="F339" s="172"/>
      <c r="G339" s="172"/>
      <c r="H339" s="173"/>
      <c r="I339" s="124"/>
      <c r="J339" s="124"/>
    </row>
    <row r="340" spans="2:11" ht="15.75" hidden="1" customHeight="1" outlineLevel="1" x14ac:dyDescent="0.25">
      <c r="B340" s="161" t="s">
        <v>164</v>
      </c>
      <c r="C340" s="198"/>
      <c r="D340" s="137"/>
      <c r="E340" s="137"/>
      <c r="F340" s="137"/>
      <c r="G340" s="137"/>
      <c r="H340" s="138"/>
      <c r="I340" s="124"/>
      <c r="J340" t="str">
        <f>LEFT(D340,1)</f>
        <v/>
      </c>
    </row>
    <row r="341" spans="2:11" ht="15.75" hidden="1" customHeight="1" outlineLevel="1" x14ac:dyDescent="0.25">
      <c r="B341" s="161" t="s">
        <v>1206</v>
      </c>
      <c r="C341" s="198"/>
      <c r="D341" s="172" t="str">
        <f>$D$57</f>
        <v>Zabezpečenie kvalitnej a plynulej implementácie programu ako predpokladu zabezpečenia dosiahnutia stanovených cieľov</v>
      </c>
      <c r="E341" s="172"/>
      <c r="F341" s="172"/>
      <c r="G341" s="172"/>
      <c r="H341" s="173"/>
      <c r="I341" s="124"/>
      <c r="J341"/>
    </row>
    <row r="342" spans="2:11" ht="48" hidden="1" customHeight="1" outlineLevel="1" x14ac:dyDescent="0.25">
      <c r="B342" s="235" t="s">
        <v>1275</v>
      </c>
      <c r="C342" s="236"/>
      <c r="D342" s="237"/>
      <c r="E342" s="238"/>
      <c r="F342" s="238"/>
      <c r="G342" s="238"/>
      <c r="H342" s="239"/>
      <c r="I342" s="124"/>
      <c r="J342" s="124" t="str">
        <f>LEFT(D342,1)</f>
        <v/>
      </c>
      <c r="K342" t="str">
        <f>IF(D342="","",IF(J342=J340,"","Projektová aktivita nespadá pod zvolený typ aktivity (rovnaké začiatočné písmená)"))</f>
        <v/>
      </c>
    </row>
    <row r="343" spans="2:11" ht="15.75" hidden="1" customHeight="1" outlineLevel="1" x14ac:dyDescent="0.25">
      <c r="B343" s="235" t="s">
        <v>1223</v>
      </c>
      <c r="C343" s="236"/>
      <c r="D343" s="240" t="str">
        <f>IF(D340="","",LOOKUP(D340,Číselníky!$B$109:$B$125,Číselníky!$C$109:$C$125))</f>
        <v/>
      </c>
      <c r="E343" s="241"/>
      <c r="F343" s="241"/>
      <c r="G343" s="241"/>
      <c r="H343" s="242"/>
      <c r="I343" s="124"/>
      <c r="J343" s="124"/>
    </row>
    <row r="344" spans="2:11" ht="15.75" hidden="1" customHeight="1" outlineLevel="1" x14ac:dyDescent="0.25">
      <c r="B344" s="161" t="s">
        <v>1220</v>
      </c>
      <c r="C344" s="198"/>
      <c r="D344" s="240" t="s">
        <v>1297</v>
      </c>
      <c r="E344" s="241"/>
      <c r="F344" s="241"/>
      <c r="G344" s="241"/>
      <c r="H344" s="242"/>
      <c r="I344" s="124"/>
      <c r="J344" s="124"/>
    </row>
    <row r="345" spans="2:11" ht="15.75" hidden="1" customHeight="1" outlineLevel="1" x14ac:dyDescent="0.25">
      <c r="B345" s="161" t="s">
        <v>1221</v>
      </c>
      <c r="C345" s="198"/>
      <c r="D345" s="252"/>
      <c r="E345" s="252"/>
      <c r="F345" s="252"/>
      <c r="G345" s="252"/>
      <c r="H345" s="253"/>
      <c r="I345" s="124"/>
      <c r="J345" s="124"/>
    </row>
    <row r="346" spans="2:11" ht="15.75" hidden="1" customHeight="1" outlineLevel="1" x14ac:dyDescent="0.25">
      <c r="B346" s="161" t="s">
        <v>1207</v>
      </c>
      <c r="C346" s="198"/>
      <c r="D346" s="252"/>
      <c r="E346" s="252"/>
      <c r="F346" s="252"/>
      <c r="G346" s="252"/>
      <c r="H346" s="253"/>
      <c r="I346" s="124"/>
      <c r="J346" s="124"/>
    </row>
    <row r="347" spans="2:11" ht="15.75" hidden="1" customHeight="1" outlineLevel="1" x14ac:dyDescent="0.25">
      <c r="B347" s="161" t="s">
        <v>1208</v>
      </c>
      <c r="C347" s="198"/>
      <c r="D347" s="254"/>
      <c r="E347" s="254"/>
      <c r="F347" s="254"/>
      <c r="G347" s="254"/>
      <c r="H347" s="255"/>
      <c r="I347" s="124"/>
      <c r="J347" s="124"/>
    </row>
    <row r="348" spans="2:11" ht="16.5" collapsed="1" x14ac:dyDescent="0.25">
      <c r="B348" s="45"/>
      <c r="C348" s="46"/>
      <c r="D348" s="46"/>
      <c r="E348" s="46"/>
      <c r="F348" s="46"/>
      <c r="G348" s="46"/>
      <c r="H348" s="46"/>
    </row>
    <row r="349" spans="2:11" ht="16.5" customHeight="1" x14ac:dyDescent="0.25">
      <c r="B349" s="250" t="s">
        <v>1331</v>
      </c>
      <c r="C349" s="251"/>
      <c r="D349" s="251"/>
      <c r="E349" s="251"/>
      <c r="F349" s="146"/>
      <c r="G349" s="146"/>
      <c r="H349" s="147"/>
      <c r="I349" s="27"/>
    </row>
    <row r="350" spans="2:11" ht="33" x14ac:dyDescent="0.25">
      <c r="B350" s="61" t="s">
        <v>30</v>
      </c>
      <c r="C350" s="248" t="s">
        <v>31</v>
      </c>
      <c r="D350" s="249"/>
      <c r="E350" s="61" t="s">
        <v>32</v>
      </c>
      <c r="F350" s="61" t="s">
        <v>33</v>
      </c>
      <c r="G350" s="61" t="s">
        <v>34</v>
      </c>
      <c r="H350" s="61" t="s">
        <v>35</v>
      </c>
      <c r="I350" s="27"/>
    </row>
    <row r="351" spans="2:11" ht="16.5" x14ac:dyDescent="0.25">
      <c r="B351" s="84"/>
      <c r="C351" s="318"/>
      <c r="D351" s="319"/>
      <c r="E351" s="84"/>
      <c r="F351" s="84"/>
      <c r="G351" s="87" t="s">
        <v>36</v>
      </c>
      <c r="H351" s="85"/>
      <c r="I351" s="42"/>
      <c r="J351" s="42"/>
    </row>
    <row r="352" spans="2:11" ht="16.5" x14ac:dyDescent="0.25">
      <c r="B352" s="84"/>
      <c r="C352" s="318"/>
      <c r="D352" s="319"/>
      <c r="E352" s="84"/>
      <c r="F352" s="84"/>
      <c r="G352" s="87" t="s">
        <v>36</v>
      </c>
      <c r="H352" s="85"/>
      <c r="I352" s="42"/>
      <c r="J352" s="42"/>
    </row>
    <row r="353" spans="2:10" ht="16.5" x14ac:dyDescent="0.25">
      <c r="B353" s="84"/>
      <c r="C353" s="318"/>
      <c r="D353" s="319"/>
      <c r="E353" s="84"/>
      <c r="F353" s="84"/>
      <c r="G353" s="87" t="s">
        <v>36</v>
      </c>
      <c r="H353" s="85"/>
      <c r="I353" s="42"/>
      <c r="J353" s="42"/>
    </row>
    <row r="354" spans="2:10" ht="16.5" x14ac:dyDescent="0.25">
      <c r="B354" s="84"/>
      <c r="C354" s="318"/>
      <c r="D354" s="319"/>
      <c r="E354" s="84"/>
      <c r="F354" s="84"/>
      <c r="G354" s="87" t="s">
        <v>36</v>
      </c>
      <c r="H354" s="85"/>
      <c r="I354" s="42"/>
      <c r="J354" s="42"/>
    </row>
    <row r="355" spans="2:10" ht="17.25" thickBot="1" x14ac:dyDescent="0.35">
      <c r="B355" s="62"/>
      <c r="C355" s="46"/>
      <c r="D355" s="46"/>
      <c r="E355" s="46"/>
      <c r="F355" s="46"/>
      <c r="G355" s="46"/>
      <c r="H355" s="46"/>
    </row>
    <row r="356" spans="2:10" ht="17.25" thickBot="1" x14ac:dyDescent="0.3">
      <c r="B356" s="256" t="s">
        <v>1324</v>
      </c>
      <c r="C356" s="257"/>
      <c r="D356" s="257"/>
      <c r="E356" s="257"/>
      <c r="F356" s="257"/>
      <c r="G356" s="257"/>
      <c r="H356" s="258"/>
    </row>
    <row r="357" spans="2:10" ht="16.5" x14ac:dyDescent="0.25">
      <c r="B357" s="126"/>
      <c r="C357" s="127"/>
      <c r="D357" s="127"/>
      <c r="E357" s="127"/>
      <c r="F357" s="127"/>
      <c r="G357" s="127"/>
      <c r="H357" s="127"/>
    </row>
    <row r="358" spans="2:10" ht="16.5" x14ac:dyDescent="0.25">
      <c r="B358" s="324" t="s">
        <v>1325</v>
      </c>
      <c r="C358" s="324"/>
      <c r="D358" s="324"/>
      <c r="E358" s="324"/>
      <c r="F358" s="324"/>
      <c r="G358" s="324"/>
      <c r="H358" s="324"/>
    </row>
    <row r="359" spans="2:10" ht="16.5" x14ac:dyDescent="0.25">
      <c r="B359" s="45"/>
      <c r="C359" s="46"/>
      <c r="D359" s="46"/>
      <c r="E359" s="46"/>
      <c r="F359" s="46"/>
      <c r="G359" s="46"/>
      <c r="H359" s="46"/>
    </row>
    <row r="360" spans="2:10" ht="16.5" x14ac:dyDescent="0.25">
      <c r="B360" s="243" t="s">
        <v>1306</v>
      </c>
      <c r="C360" s="244"/>
      <c r="D360" s="316"/>
      <c r="E360" s="317"/>
      <c r="F360" s="317"/>
      <c r="G360" s="317"/>
      <c r="H360" s="244"/>
    </row>
    <row r="361" spans="2:10" x14ac:dyDescent="0.25">
      <c r="B361" s="243" t="s">
        <v>1305</v>
      </c>
      <c r="C361" s="244"/>
      <c r="D361" s="245">
        <f>D17</f>
        <v>0</v>
      </c>
      <c r="E361" s="246"/>
      <c r="F361" s="246"/>
      <c r="G361" s="246"/>
      <c r="H361" s="247"/>
    </row>
    <row r="362" spans="2:10" ht="16.5" x14ac:dyDescent="0.25">
      <c r="B362" s="232" t="s">
        <v>1340</v>
      </c>
      <c r="C362" s="320"/>
      <c r="D362" s="320"/>
      <c r="E362" s="320"/>
      <c r="F362" s="320"/>
      <c r="G362" s="320"/>
      <c r="H362" s="321"/>
    </row>
    <row r="363" spans="2:10" ht="16.5" x14ac:dyDescent="0.25">
      <c r="B363" s="227" t="s">
        <v>38</v>
      </c>
      <c r="C363" s="322"/>
      <c r="D363" s="322"/>
      <c r="E363" s="322"/>
      <c r="F363" s="323"/>
      <c r="G363" s="230" t="str">
        <f>IF('Príloha č.1 - Rozpočet '!F3="vyber","",'Príloha č.1 - Rozpočet '!F3)</f>
        <v/>
      </c>
      <c r="H363" s="231"/>
    </row>
    <row r="364" spans="2:10" ht="16.5" x14ac:dyDescent="0.25">
      <c r="B364" s="222" t="s">
        <v>37</v>
      </c>
      <c r="C364" s="222"/>
      <c r="D364" s="222"/>
      <c r="E364" s="223">
        <f>'Príloha č.1 - Rozpočet '!J2</f>
        <v>0</v>
      </c>
      <c r="F364" s="223"/>
      <c r="G364" s="223"/>
      <c r="H364" s="223"/>
      <c r="J364" s="97">
        <f>IF(G363="ÁNO",E364,0)</f>
        <v>0</v>
      </c>
    </row>
    <row r="365" spans="2:10" ht="16.5" x14ac:dyDescent="0.25">
      <c r="B365" s="232" t="s">
        <v>1341</v>
      </c>
      <c r="C365" s="320"/>
      <c r="D365" s="320"/>
      <c r="E365" s="320"/>
      <c r="F365" s="320"/>
      <c r="G365" s="320"/>
      <c r="H365" s="321"/>
    </row>
    <row r="366" spans="2:10" ht="16.5" x14ac:dyDescent="0.25">
      <c r="B366" s="222" t="s">
        <v>37</v>
      </c>
      <c r="C366" s="222"/>
      <c r="D366" s="222"/>
      <c r="E366" s="223">
        <f>'Príloha č.1 - Rozpočet '!J9</f>
        <v>0</v>
      </c>
      <c r="F366" s="223"/>
      <c r="G366" s="223"/>
      <c r="H366" s="223"/>
    </row>
    <row r="367" spans="2:10" ht="16.5" x14ac:dyDescent="0.25">
      <c r="B367" s="232" t="s">
        <v>1342</v>
      </c>
      <c r="C367" s="233"/>
      <c r="D367" s="233"/>
      <c r="E367" s="233"/>
      <c r="F367" s="233"/>
      <c r="G367" s="233"/>
      <c r="H367" s="234"/>
    </row>
    <row r="368" spans="2:10" ht="16.5" x14ac:dyDescent="0.25">
      <c r="B368" s="222" t="s">
        <v>37</v>
      </c>
      <c r="C368" s="222"/>
      <c r="D368" s="222"/>
      <c r="E368" s="223">
        <f>'Príloha č.1 - Rozpočet '!J13</f>
        <v>0</v>
      </c>
      <c r="F368" s="223"/>
      <c r="G368" s="223"/>
      <c r="H368" s="223"/>
    </row>
    <row r="369" spans="2:10" ht="16.5" x14ac:dyDescent="0.25">
      <c r="B369" s="232" t="s">
        <v>1343</v>
      </c>
      <c r="C369" s="233"/>
      <c r="D369" s="233"/>
      <c r="E369" s="233"/>
      <c r="F369" s="233"/>
      <c r="G369" s="233"/>
      <c r="H369" s="234"/>
    </row>
    <row r="370" spans="2:10" ht="16.5" x14ac:dyDescent="0.25">
      <c r="B370" s="222" t="s">
        <v>37</v>
      </c>
      <c r="C370" s="222"/>
      <c r="D370" s="222"/>
      <c r="E370" s="223">
        <f>'Príloha č.1 - Rozpočet '!J17</f>
        <v>0</v>
      </c>
      <c r="F370" s="223"/>
      <c r="G370" s="223"/>
      <c r="H370" s="223"/>
    </row>
    <row r="371" spans="2:10" ht="16.5" x14ac:dyDescent="0.25">
      <c r="B371" s="232" t="s">
        <v>1344</v>
      </c>
      <c r="C371" s="233"/>
      <c r="D371" s="233"/>
      <c r="E371" s="233"/>
      <c r="F371" s="233"/>
      <c r="G371" s="233"/>
      <c r="H371" s="234"/>
    </row>
    <row r="372" spans="2:10" ht="16.5" x14ac:dyDescent="0.25">
      <c r="B372" s="222" t="s">
        <v>37</v>
      </c>
      <c r="C372" s="222"/>
      <c r="D372" s="222"/>
      <c r="E372" s="223">
        <f>'Príloha č.1 - Rozpočet '!J21</f>
        <v>0</v>
      </c>
      <c r="F372" s="223"/>
      <c r="G372" s="223"/>
      <c r="H372" s="223"/>
    </row>
    <row r="373" spans="2:10" ht="16.5" x14ac:dyDescent="0.25">
      <c r="B373" s="224" t="s">
        <v>1345</v>
      </c>
      <c r="C373" s="225"/>
      <c r="D373" s="225"/>
      <c r="E373" s="225"/>
      <c r="F373" s="225"/>
      <c r="G373" s="225"/>
      <c r="H373" s="226"/>
    </row>
    <row r="374" spans="2:10" ht="16.5" x14ac:dyDescent="0.25">
      <c r="B374" s="227" t="s">
        <v>39</v>
      </c>
      <c r="C374" s="228"/>
      <c r="D374" s="228"/>
      <c r="E374" s="228"/>
      <c r="F374" s="229"/>
      <c r="G374" s="230" t="s">
        <v>40</v>
      </c>
      <c r="H374" s="231"/>
    </row>
    <row r="375" spans="2:10" ht="16.5" x14ac:dyDescent="0.25">
      <c r="B375" s="222" t="s">
        <v>37</v>
      </c>
      <c r="C375" s="222"/>
      <c r="D375" s="222"/>
      <c r="E375" s="223">
        <f>'Príloha č.1 - Rozpočet '!J25</f>
        <v>0</v>
      </c>
      <c r="F375" s="223"/>
      <c r="G375" s="223"/>
      <c r="H375" s="223"/>
    </row>
    <row r="376" spans="2:10" ht="16.5" x14ac:dyDescent="0.25">
      <c r="B376" s="6"/>
      <c r="C376" s="6"/>
      <c r="D376" s="6"/>
      <c r="E376" s="7"/>
      <c r="F376" s="6"/>
      <c r="G376" s="6"/>
      <c r="H376" s="6"/>
    </row>
    <row r="377" spans="2:10" ht="16.5" x14ac:dyDescent="0.25">
      <c r="B377" s="6"/>
      <c r="C377" s="6"/>
      <c r="D377" s="6"/>
      <c r="E377" s="7"/>
      <c r="F377" s="122" t="s">
        <v>51</v>
      </c>
      <c r="G377" s="222" t="s">
        <v>50</v>
      </c>
      <c r="H377" s="222"/>
      <c r="I377" s="106"/>
      <c r="J377" s="106"/>
    </row>
    <row r="378" spans="2:10" ht="16.5" x14ac:dyDescent="0.25">
      <c r="B378" s="156" t="s">
        <v>1307</v>
      </c>
      <c r="C378" s="156"/>
      <c r="D378" s="156"/>
      <c r="E378" s="156"/>
      <c r="F378" s="123">
        <v>1</v>
      </c>
      <c r="G378" s="141">
        <f>E364+E366+E368+E370+E372+E375</f>
        <v>0</v>
      </c>
      <c r="H378" s="140"/>
      <c r="I378" s="106"/>
      <c r="J378" s="106"/>
    </row>
    <row r="379" spans="2:10" ht="16.5" x14ac:dyDescent="0.25">
      <c r="B379" s="156" t="s">
        <v>41</v>
      </c>
      <c r="C379" s="156"/>
      <c r="D379" s="156"/>
      <c r="E379" s="156"/>
      <c r="F379" s="121">
        <v>0.85</v>
      </c>
      <c r="G379" s="139">
        <f>ROUNDDOWN(G378*F379,2)</f>
        <v>0</v>
      </c>
      <c r="H379" s="140"/>
    </row>
    <row r="380" spans="2:10" ht="16.5" x14ac:dyDescent="0.25">
      <c r="B380" s="156" t="s">
        <v>1247</v>
      </c>
      <c r="C380" s="156"/>
      <c r="D380" s="156"/>
      <c r="E380" s="156"/>
      <c r="F380" s="121">
        <v>0.15</v>
      </c>
      <c r="G380" s="139">
        <f>ROUNDDOWN(G378*F380,2)</f>
        <v>0</v>
      </c>
      <c r="H380" s="140"/>
    </row>
    <row r="381" spans="2:10" ht="16.5" x14ac:dyDescent="0.25">
      <c r="B381" s="156" t="s">
        <v>42</v>
      </c>
      <c r="C381" s="156"/>
      <c r="D381" s="156"/>
      <c r="E381" s="156"/>
      <c r="F381" s="123" t="e">
        <f>G381/G378</f>
        <v>#DIV/0!</v>
      </c>
      <c r="G381" s="141">
        <f>G378-G379-G380</f>
        <v>0</v>
      </c>
      <c r="H381" s="140"/>
    </row>
    <row r="382" spans="2:10" ht="16.5" x14ac:dyDescent="0.25">
      <c r="B382" s="6"/>
      <c r="C382" s="6"/>
      <c r="D382" s="6"/>
      <c r="E382" s="7"/>
      <c r="F382" s="6"/>
      <c r="G382" s="142"/>
      <c r="H382" s="142"/>
    </row>
    <row r="383" spans="2:10" ht="16.5" x14ac:dyDescent="0.25">
      <c r="B383" s="143" t="s">
        <v>1212</v>
      </c>
      <c r="C383" s="143"/>
      <c r="D383" s="143"/>
      <c r="E383" s="144"/>
      <c r="F383" s="144"/>
      <c r="G383" s="144"/>
      <c r="H383" s="144"/>
    </row>
    <row r="384" spans="2:10" ht="16.5" customHeight="1" x14ac:dyDescent="0.25">
      <c r="B384" s="145"/>
      <c r="C384" s="146"/>
      <c r="D384" s="146"/>
      <c r="E384" s="147"/>
      <c r="F384" s="63" t="s">
        <v>43</v>
      </c>
      <c r="G384" s="145" t="s">
        <v>44</v>
      </c>
      <c r="H384" s="148"/>
    </row>
    <row r="385" spans="2:10" ht="16.5" x14ac:dyDescent="0.25">
      <c r="B385" s="149" t="s">
        <v>45</v>
      </c>
      <c r="C385" s="215"/>
      <c r="D385" s="215"/>
      <c r="E385" s="216"/>
      <c r="F385" s="96">
        <v>1</v>
      </c>
      <c r="G385" s="217">
        <f>G378</f>
        <v>0</v>
      </c>
      <c r="H385" s="218"/>
    </row>
    <row r="386" spans="2:10" ht="16.5" x14ac:dyDescent="0.25">
      <c r="B386" s="214" t="s">
        <v>1308</v>
      </c>
      <c r="C386" s="215"/>
      <c r="D386" s="215"/>
      <c r="E386" s="216"/>
      <c r="F386" s="95" t="str">
        <f t="shared" ref="F386:F389" si="0">IF(G386=0,"",G386/$G$385)</f>
        <v/>
      </c>
      <c r="G386" s="212">
        <f>E364+E366+E368+E370+E372</f>
        <v>0</v>
      </c>
      <c r="H386" s="213"/>
    </row>
    <row r="387" spans="2:10" ht="16.5" x14ac:dyDescent="0.25">
      <c r="B387" s="214" t="s">
        <v>46</v>
      </c>
      <c r="C387" s="215"/>
      <c r="D387" s="215"/>
      <c r="E387" s="216"/>
      <c r="F387" s="95" t="str">
        <f t="shared" si="0"/>
        <v/>
      </c>
      <c r="G387" s="212">
        <f>J364</f>
        <v>0</v>
      </c>
      <c r="H387" s="213"/>
    </row>
    <row r="388" spans="2:10" ht="16.5" x14ac:dyDescent="0.25">
      <c r="B388" s="214" t="s">
        <v>47</v>
      </c>
      <c r="C388" s="215"/>
      <c r="D388" s="215"/>
      <c r="E388" s="216"/>
      <c r="F388" s="95" t="str">
        <f t="shared" si="0"/>
        <v/>
      </c>
      <c r="G388" s="212">
        <f>E375</f>
        <v>0</v>
      </c>
      <c r="H388" s="213"/>
    </row>
    <row r="389" spans="2:10" ht="16.5" x14ac:dyDescent="0.25">
      <c r="B389" s="214" t="s">
        <v>48</v>
      </c>
      <c r="C389" s="215"/>
      <c r="D389" s="215"/>
      <c r="E389" s="216"/>
      <c r="F389" s="95" t="str">
        <f t="shared" si="0"/>
        <v/>
      </c>
      <c r="G389" s="212">
        <f>G139</f>
        <v>0</v>
      </c>
      <c r="H389" s="213"/>
    </row>
    <row r="390" spans="2:10" ht="17.25" thickBot="1" x14ac:dyDescent="0.3">
      <c r="B390" s="45" t="s">
        <v>49</v>
      </c>
      <c r="C390" s="46"/>
      <c r="D390" s="46"/>
      <c r="E390" s="46"/>
      <c r="F390" s="46"/>
      <c r="G390" s="46"/>
      <c r="H390" s="46"/>
    </row>
    <row r="391" spans="2:10" ht="17.25" thickBot="1" x14ac:dyDescent="0.3">
      <c r="B391" s="208" t="s">
        <v>1323</v>
      </c>
      <c r="C391" s="209"/>
      <c r="D391" s="209"/>
      <c r="E391" s="209"/>
      <c r="F391" s="209"/>
      <c r="G391" s="209"/>
      <c r="H391" s="210"/>
    </row>
    <row r="392" spans="2:10" ht="16.5" x14ac:dyDescent="0.25">
      <c r="B392" s="125"/>
      <c r="C392" s="219" t="s">
        <v>1315</v>
      </c>
      <c r="D392" s="219"/>
      <c r="E392" s="219"/>
      <c r="F392" s="219"/>
      <c r="G392" s="219"/>
      <c r="H392" s="219"/>
      <c r="I392" s="124"/>
      <c r="J392" s="124"/>
    </row>
    <row r="393" spans="2:10" ht="16.5" x14ac:dyDescent="0.25">
      <c r="B393" s="125"/>
      <c r="C393" s="220" t="s">
        <v>1316</v>
      </c>
      <c r="D393" s="221"/>
      <c r="E393" s="221"/>
      <c r="F393" s="221"/>
      <c r="G393" s="221"/>
      <c r="H393" s="221"/>
      <c r="I393" s="124"/>
      <c r="J393" s="124"/>
    </row>
    <row r="394" spans="2:10" ht="16.5" x14ac:dyDescent="0.25">
      <c r="B394" s="125"/>
      <c r="C394" s="220" t="s">
        <v>1317</v>
      </c>
      <c r="D394" s="221"/>
      <c r="E394" s="221"/>
      <c r="F394" s="221"/>
      <c r="G394" s="221"/>
      <c r="H394" s="221"/>
      <c r="I394" s="124"/>
      <c r="J394" s="124"/>
    </row>
    <row r="395" spans="2:10" ht="16.5" x14ac:dyDescent="0.25">
      <c r="C395" s="220" t="s">
        <v>1318</v>
      </c>
      <c r="D395" s="220"/>
      <c r="E395" s="220"/>
      <c r="F395" s="220"/>
      <c r="G395" s="220"/>
      <c r="H395" s="220"/>
      <c r="I395" s="124"/>
      <c r="J395" s="124"/>
    </row>
    <row r="396" spans="2:10" ht="16.5" x14ac:dyDescent="0.25">
      <c r="B396" s="125"/>
      <c r="C396" s="220" t="s">
        <v>1319</v>
      </c>
      <c r="D396" s="221"/>
      <c r="E396" s="221"/>
      <c r="F396" s="221"/>
      <c r="G396" s="221"/>
      <c r="H396" s="221"/>
      <c r="I396" s="124"/>
      <c r="J396" s="124"/>
    </row>
    <row r="397" spans="2:10" ht="16.5" x14ac:dyDescent="0.25">
      <c r="B397" s="125"/>
      <c r="C397" s="220" t="s">
        <v>1320</v>
      </c>
      <c r="D397" s="220"/>
      <c r="E397" s="220"/>
      <c r="F397" s="220"/>
      <c r="G397" s="220"/>
      <c r="H397" s="220"/>
      <c r="I397" s="124"/>
      <c r="J397" s="124"/>
    </row>
    <row r="398" spans="2:10" ht="16.5" x14ac:dyDescent="0.3">
      <c r="C398" s="62" t="s">
        <v>1321</v>
      </c>
      <c r="D398" s="103"/>
      <c r="E398" s="103"/>
      <c r="F398" s="103"/>
      <c r="G398" s="62"/>
      <c r="H398" s="62"/>
      <c r="I398" s="98"/>
      <c r="J398" s="98"/>
    </row>
    <row r="399" spans="2:10" ht="16.5" x14ac:dyDescent="0.3">
      <c r="B399" s="26"/>
      <c r="C399" s="133" t="s">
        <v>1322</v>
      </c>
      <c r="D399" s="134"/>
      <c r="E399" s="134"/>
      <c r="F399" s="134"/>
      <c r="G399" s="133"/>
      <c r="H399" s="133"/>
      <c r="I399" s="98"/>
      <c r="J399" s="98"/>
    </row>
    <row r="400" spans="2:10" ht="16.5" x14ac:dyDescent="0.3">
      <c r="B400" s="105" t="s">
        <v>1238</v>
      </c>
      <c r="C400" s="104" t="s">
        <v>1237</v>
      </c>
      <c r="D400" s="103"/>
      <c r="E400" s="103"/>
      <c r="F400" s="103"/>
      <c r="G400" s="62"/>
      <c r="H400" s="62"/>
      <c r="I400" s="98"/>
      <c r="J400" s="98"/>
    </row>
    <row r="401" spans="2:10" ht="17.25" thickBot="1" x14ac:dyDescent="0.35">
      <c r="C401" s="211"/>
      <c r="D401" s="211"/>
      <c r="E401" s="211"/>
      <c r="F401" s="211"/>
      <c r="G401" s="211"/>
      <c r="H401" s="211"/>
      <c r="I401" s="98"/>
      <c r="J401" s="98"/>
    </row>
    <row r="402" spans="2:10" ht="17.25" thickBot="1" x14ac:dyDescent="0.3">
      <c r="B402" s="208" t="s">
        <v>1314</v>
      </c>
      <c r="C402" s="209"/>
      <c r="D402" s="209"/>
      <c r="E402" s="209"/>
      <c r="F402" s="209"/>
      <c r="G402" s="209"/>
      <c r="H402" s="210"/>
    </row>
    <row r="403" spans="2:10" ht="16.5" x14ac:dyDescent="0.25">
      <c r="B403" s="202" t="s">
        <v>1309</v>
      </c>
      <c r="C403" s="203"/>
      <c r="D403" s="203"/>
      <c r="E403" s="203"/>
      <c r="F403" s="203"/>
      <c r="G403" s="203"/>
      <c r="H403" s="204"/>
    </row>
    <row r="404" spans="2:10" x14ac:dyDescent="0.25">
      <c r="B404" s="199" t="s">
        <v>1213</v>
      </c>
      <c r="C404" s="200"/>
      <c r="D404" s="200"/>
      <c r="E404" s="200"/>
      <c r="F404" s="200"/>
      <c r="G404" s="200"/>
      <c r="H404" s="201"/>
    </row>
    <row r="405" spans="2:10" ht="96" customHeight="1" x14ac:dyDescent="0.25">
      <c r="B405" s="199" t="s">
        <v>1310</v>
      </c>
      <c r="C405" s="200"/>
      <c r="D405" s="200"/>
      <c r="E405" s="200"/>
      <c r="F405" s="200"/>
      <c r="G405" s="200"/>
      <c r="H405" s="201"/>
    </row>
    <row r="406" spans="2:10" x14ac:dyDescent="0.25">
      <c r="B406" s="199" t="s">
        <v>1214</v>
      </c>
      <c r="C406" s="200"/>
      <c r="D406" s="200"/>
      <c r="E406" s="200"/>
      <c r="F406" s="200"/>
      <c r="G406" s="200"/>
      <c r="H406" s="201"/>
    </row>
    <row r="407" spans="2:10" ht="47.25" customHeight="1" x14ac:dyDescent="0.25">
      <c r="B407" s="199" t="s">
        <v>1215</v>
      </c>
      <c r="C407" s="200"/>
      <c r="D407" s="200"/>
      <c r="E407" s="200"/>
      <c r="F407" s="200"/>
      <c r="G407" s="200"/>
      <c r="H407" s="201"/>
    </row>
    <row r="408" spans="2:10" x14ac:dyDescent="0.25">
      <c r="B408" s="199" t="s">
        <v>1311</v>
      </c>
      <c r="C408" s="200"/>
      <c r="D408" s="200"/>
      <c r="E408" s="200"/>
      <c r="F408" s="200"/>
      <c r="G408" s="200"/>
      <c r="H408" s="201"/>
    </row>
    <row r="409" spans="2:10" x14ac:dyDescent="0.25">
      <c r="B409" s="199" t="s">
        <v>1216</v>
      </c>
      <c r="C409" s="200"/>
      <c r="D409" s="200"/>
      <c r="E409" s="200"/>
      <c r="F409" s="200"/>
      <c r="G409" s="200"/>
      <c r="H409" s="201"/>
    </row>
    <row r="410" spans="2:10" x14ac:dyDescent="0.25">
      <c r="B410" s="199" t="s">
        <v>1217</v>
      </c>
      <c r="C410" s="200"/>
      <c r="D410" s="200"/>
      <c r="E410" s="200"/>
      <c r="F410" s="200"/>
      <c r="G410" s="200"/>
      <c r="H410" s="201"/>
    </row>
    <row r="411" spans="2:10" ht="47.25" customHeight="1" x14ac:dyDescent="0.25">
      <c r="B411" s="199" t="s">
        <v>1218</v>
      </c>
      <c r="C411" s="200"/>
      <c r="D411" s="200"/>
      <c r="E411" s="200"/>
      <c r="F411" s="200"/>
      <c r="G411" s="200"/>
      <c r="H411" s="201"/>
    </row>
    <row r="412" spans="2:10" ht="66" customHeight="1" x14ac:dyDescent="0.25">
      <c r="B412" s="202" t="s">
        <v>1219</v>
      </c>
      <c r="C412" s="203"/>
      <c r="D412" s="203"/>
      <c r="E412" s="203"/>
      <c r="F412" s="203"/>
      <c r="G412" s="203"/>
      <c r="H412" s="204"/>
    </row>
    <row r="413" spans="2:10" ht="33" x14ac:dyDescent="0.25">
      <c r="B413" s="205" t="s">
        <v>1312</v>
      </c>
      <c r="C413" s="206"/>
      <c r="D413" s="206"/>
      <c r="E413" s="205" t="s">
        <v>54</v>
      </c>
      <c r="F413" s="206"/>
      <c r="G413" s="65" t="s">
        <v>55</v>
      </c>
      <c r="H413" s="65" t="s">
        <v>56</v>
      </c>
    </row>
    <row r="414" spans="2:10" ht="30" customHeight="1" x14ac:dyDescent="0.25">
      <c r="B414" s="207"/>
      <c r="C414" s="144"/>
      <c r="D414" s="144"/>
      <c r="E414" s="207"/>
      <c r="F414" s="144"/>
      <c r="G414" s="64"/>
      <c r="H414" s="64"/>
    </row>
    <row r="415" spans="2:10" ht="15.75" x14ac:dyDescent="0.25">
      <c r="B415" s="4"/>
    </row>
  </sheetData>
  <sheetProtection formatCells="0" formatRows="0" insertRows="0" deleteRows="0" selectLockedCells="1"/>
  <mergeCells count="696">
    <mergeCell ref="B356:H356"/>
    <mergeCell ref="B358:H358"/>
    <mergeCell ref="E364:H364"/>
    <mergeCell ref="B365:H365"/>
    <mergeCell ref="D346:H346"/>
    <mergeCell ref="B347:C347"/>
    <mergeCell ref="D347:H347"/>
    <mergeCell ref="B340:C340"/>
    <mergeCell ref="D340:H340"/>
    <mergeCell ref="B341:C341"/>
    <mergeCell ref="D341:H341"/>
    <mergeCell ref="B342:C342"/>
    <mergeCell ref="D342:H342"/>
    <mergeCell ref="B343:C343"/>
    <mergeCell ref="D343:H343"/>
    <mergeCell ref="B344:C344"/>
    <mergeCell ref="D344:H344"/>
    <mergeCell ref="B336:C336"/>
    <mergeCell ref="D336:H336"/>
    <mergeCell ref="B337:C337"/>
    <mergeCell ref="D337:H337"/>
    <mergeCell ref="B338:H338"/>
    <mergeCell ref="C394:H394"/>
    <mergeCell ref="C395:H395"/>
    <mergeCell ref="B360:C360"/>
    <mergeCell ref="D360:H360"/>
    <mergeCell ref="C353:D353"/>
    <mergeCell ref="C354:D354"/>
    <mergeCell ref="C351:D351"/>
    <mergeCell ref="C352:D352"/>
    <mergeCell ref="G377:H377"/>
    <mergeCell ref="G378:H378"/>
    <mergeCell ref="B362:H362"/>
    <mergeCell ref="B363:F363"/>
    <mergeCell ref="G363:H363"/>
    <mergeCell ref="B364:D364"/>
    <mergeCell ref="B339:C339"/>
    <mergeCell ref="D339:H339"/>
    <mergeCell ref="B345:C345"/>
    <mergeCell ref="D345:H345"/>
    <mergeCell ref="B346:C346"/>
    <mergeCell ref="B331:C331"/>
    <mergeCell ref="D331:H331"/>
    <mergeCell ref="B332:C332"/>
    <mergeCell ref="D332:H332"/>
    <mergeCell ref="B333:C333"/>
    <mergeCell ref="D333:H333"/>
    <mergeCell ref="B334:C334"/>
    <mergeCell ref="D334:H334"/>
    <mergeCell ref="B335:C335"/>
    <mergeCell ref="D335:H335"/>
    <mergeCell ref="B326:C326"/>
    <mergeCell ref="D326:H326"/>
    <mergeCell ref="B327:C327"/>
    <mergeCell ref="D327:H327"/>
    <mergeCell ref="B328:H328"/>
    <mergeCell ref="B329:C329"/>
    <mergeCell ref="D329:H329"/>
    <mergeCell ref="B330:C330"/>
    <mergeCell ref="D330:H330"/>
    <mergeCell ref="B321:C321"/>
    <mergeCell ref="D321:H321"/>
    <mergeCell ref="B322:C322"/>
    <mergeCell ref="D322:H322"/>
    <mergeCell ref="B323:C323"/>
    <mergeCell ref="D323:H323"/>
    <mergeCell ref="B324:C324"/>
    <mergeCell ref="D324:H324"/>
    <mergeCell ref="B325:C325"/>
    <mergeCell ref="D325:H325"/>
    <mergeCell ref="D315:H315"/>
    <mergeCell ref="B316:C316"/>
    <mergeCell ref="D316:H316"/>
    <mergeCell ref="B317:C317"/>
    <mergeCell ref="D317:H317"/>
    <mergeCell ref="B318:H318"/>
    <mergeCell ref="B319:C319"/>
    <mergeCell ref="D319:H319"/>
    <mergeCell ref="B320:C320"/>
    <mergeCell ref="D320:H320"/>
    <mergeCell ref="B287:C287"/>
    <mergeCell ref="D287:H287"/>
    <mergeCell ref="B305:C305"/>
    <mergeCell ref="D305:H305"/>
    <mergeCell ref="B306:C306"/>
    <mergeCell ref="D306:H306"/>
    <mergeCell ref="B307:C307"/>
    <mergeCell ref="D307:H307"/>
    <mergeCell ref="B308:H308"/>
    <mergeCell ref="B288:H288"/>
    <mergeCell ref="B294:C294"/>
    <mergeCell ref="D294:H294"/>
    <mergeCell ref="B295:C295"/>
    <mergeCell ref="D295:H295"/>
    <mergeCell ref="B298:H298"/>
    <mergeCell ref="B289:C289"/>
    <mergeCell ref="D289:H289"/>
    <mergeCell ref="B290:C290"/>
    <mergeCell ref="D290:H290"/>
    <mergeCell ref="B291:C291"/>
    <mergeCell ref="D291:H291"/>
    <mergeCell ref="B293:C293"/>
    <mergeCell ref="D293:H293"/>
    <mergeCell ref="B296:C296"/>
    <mergeCell ref="B193:D193"/>
    <mergeCell ref="E193:F193"/>
    <mergeCell ref="G193:H193"/>
    <mergeCell ref="B194:D194"/>
    <mergeCell ref="E194:F194"/>
    <mergeCell ref="G194:H194"/>
    <mergeCell ref="B278:H278"/>
    <mergeCell ref="B283:C283"/>
    <mergeCell ref="D283:H283"/>
    <mergeCell ref="D269:H269"/>
    <mergeCell ref="B270:C270"/>
    <mergeCell ref="D270:H270"/>
    <mergeCell ref="B271:C271"/>
    <mergeCell ref="D271:H271"/>
    <mergeCell ref="B273:C273"/>
    <mergeCell ref="D273:H273"/>
    <mergeCell ref="B272:C272"/>
    <mergeCell ref="D272:H272"/>
    <mergeCell ref="B274:C274"/>
    <mergeCell ref="D274:H274"/>
    <mergeCell ref="B275:C275"/>
    <mergeCell ref="D275:H275"/>
    <mergeCell ref="B276:C276"/>
    <mergeCell ref="D276:H276"/>
    <mergeCell ref="B188:D188"/>
    <mergeCell ref="E188:F188"/>
    <mergeCell ref="G188:H188"/>
    <mergeCell ref="B189:D189"/>
    <mergeCell ref="E189:F189"/>
    <mergeCell ref="G189:H189"/>
    <mergeCell ref="B192:D192"/>
    <mergeCell ref="E192:F192"/>
    <mergeCell ref="G192:H192"/>
    <mergeCell ref="B183:D183"/>
    <mergeCell ref="E183:F183"/>
    <mergeCell ref="G183:H183"/>
    <mergeCell ref="B184:D184"/>
    <mergeCell ref="E184:F184"/>
    <mergeCell ref="G184:H184"/>
    <mergeCell ref="B187:D187"/>
    <mergeCell ref="E187:F187"/>
    <mergeCell ref="G187:H187"/>
    <mergeCell ref="B178:D178"/>
    <mergeCell ref="E178:F178"/>
    <mergeCell ref="G178:H178"/>
    <mergeCell ref="B179:D179"/>
    <mergeCell ref="E179:F179"/>
    <mergeCell ref="G179:H179"/>
    <mergeCell ref="B182:D182"/>
    <mergeCell ref="E182:F182"/>
    <mergeCell ref="G182:H182"/>
    <mergeCell ref="B175:D175"/>
    <mergeCell ref="E175:F175"/>
    <mergeCell ref="G175:H175"/>
    <mergeCell ref="B176:D176"/>
    <mergeCell ref="E176:F176"/>
    <mergeCell ref="G176:H176"/>
    <mergeCell ref="B177:D177"/>
    <mergeCell ref="E177:F177"/>
    <mergeCell ref="G177:H177"/>
    <mergeCell ref="B172:D172"/>
    <mergeCell ref="E172:F172"/>
    <mergeCell ref="G172:H172"/>
    <mergeCell ref="B173:D173"/>
    <mergeCell ref="E173:F173"/>
    <mergeCell ref="G173:H173"/>
    <mergeCell ref="B174:D174"/>
    <mergeCell ref="E174:F174"/>
    <mergeCell ref="G174:H174"/>
    <mergeCell ref="B169:D169"/>
    <mergeCell ref="E169:F169"/>
    <mergeCell ref="G169:H169"/>
    <mergeCell ref="B170:D170"/>
    <mergeCell ref="E170:F170"/>
    <mergeCell ref="G170:H170"/>
    <mergeCell ref="B171:D171"/>
    <mergeCell ref="E171:F171"/>
    <mergeCell ref="G171:H171"/>
    <mergeCell ref="B166:D166"/>
    <mergeCell ref="E166:F166"/>
    <mergeCell ref="G166:H166"/>
    <mergeCell ref="B167:D167"/>
    <mergeCell ref="E167:F167"/>
    <mergeCell ref="G167:H167"/>
    <mergeCell ref="B168:D168"/>
    <mergeCell ref="E168:F168"/>
    <mergeCell ref="G168:H168"/>
    <mergeCell ref="B163:D163"/>
    <mergeCell ref="E163:F163"/>
    <mergeCell ref="G163:H163"/>
    <mergeCell ref="B164:D164"/>
    <mergeCell ref="E164:F164"/>
    <mergeCell ref="G164:H164"/>
    <mergeCell ref="B165:D165"/>
    <mergeCell ref="E165:F165"/>
    <mergeCell ref="G165:H165"/>
    <mergeCell ref="G155:H155"/>
    <mergeCell ref="E155:F155"/>
    <mergeCell ref="B155:D155"/>
    <mergeCell ref="B156:D156"/>
    <mergeCell ref="E156:F156"/>
    <mergeCell ref="G156:H156"/>
    <mergeCell ref="B79:D79"/>
    <mergeCell ref="E79:H79"/>
    <mergeCell ref="E119:H119"/>
    <mergeCell ref="B120:D120"/>
    <mergeCell ref="E120:H120"/>
    <mergeCell ref="B121:H121"/>
    <mergeCell ref="B144:H144"/>
    <mergeCell ref="B145:H145"/>
    <mergeCell ref="B146:H146"/>
    <mergeCell ref="B147:H147"/>
    <mergeCell ref="B148:H148"/>
    <mergeCell ref="B149:H149"/>
    <mergeCell ref="B150:H150"/>
    <mergeCell ref="B151:H151"/>
    <mergeCell ref="B122:H122"/>
    <mergeCell ref="B153:H153"/>
    <mergeCell ref="B141:H141"/>
    <mergeCell ref="B142:H142"/>
    <mergeCell ref="B158:D158"/>
    <mergeCell ref="E158:F158"/>
    <mergeCell ref="G158:H158"/>
    <mergeCell ref="B159:D159"/>
    <mergeCell ref="E159:F159"/>
    <mergeCell ref="B292:C292"/>
    <mergeCell ref="D292:H292"/>
    <mergeCell ref="B279:C279"/>
    <mergeCell ref="D279:H279"/>
    <mergeCell ref="B280:C280"/>
    <mergeCell ref="D280:H280"/>
    <mergeCell ref="B281:C281"/>
    <mergeCell ref="D281:H281"/>
    <mergeCell ref="B282:C282"/>
    <mergeCell ref="D282:H282"/>
    <mergeCell ref="B284:C284"/>
    <mergeCell ref="D284:H284"/>
    <mergeCell ref="B285:C285"/>
    <mergeCell ref="D285:H285"/>
    <mergeCell ref="B286:C286"/>
    <mergeCell ref="D286:H286"/>
    <mergeCell ref="B162:D162"/>
    <mergeCell ref="E162:F162"/>
    <mergeCell ref="G162:H162"/>
    <mergeCell ref="B277:C277"/>
    <mergeCell ref="D277:H277"/>
    <mergeCell ref="B260:C260"/>
    <mergeCell ref="D260:H260"/>
    <mergeCell ref="B262:C262"/>
    <mergeCell ref="D262:H262"/>
    <mergeCell ref="B263:C263"/>
    <mergeCell ref="D263:H263"/>
    <mergeCell ref="B264:C264"/>
    <mergeCell ref="D264:H264"/>
    <mergeCell ref="B265:C265"/>
    <mergeCell ref="D265:H265"/>
    <mergeCell ref="B266:C266"/>
    <mergeCell ref="D266:H266"/>
    <mergeCell ref="B267:C267"/>
    <mergeCell ref="D267:H267"/>
    <mergeCell ref="B268:H268"/>
    <mergeCell ref="B269:C269"/>
    <mergeCell ref="B251:C251"/>
    <mergeCell ref="D251:H251"/>
    <mergeCell ref="B252:C252"/>
    <mergeCell ref="D252:H252"/>
    <mergeCell ref="B253:C253"/>
    <mergeCell ref="D253:H253"/>
    <mergeCell ref="B254:C254"/>
    <mergeCell ref="D254:H254"/>
    <mergeCell ref="B255:C255"/>
    <mergeCell ref="D255:H255"/>
    <mergeCell ref="B256:C256"/>
    <mergeCell ref="D256:H256"/>
    <mergeCell ref="B257:C257"/>
    <mergeCell ref="D257:H257"/>
    <mergeCell ref="B259:C259"/>
    <mergeCell ref="D259:H259"/>
    <mergeCell ref="B258:H258"/>
    <mergeCell ref="B261:C261"/>
    <mergeCell ref="D261:H261"/>
    <mergeCell ref="B242:C242"/>
    <mergeCell ref="D242:H242"/>
    <mergeCell ref="B243:C243"/>
    <mergeCell ref="D243:H243"/>
    <mergeCell ref="B244:C244"/>
    <mergeCell ref="D244:H244"/>
    <mergeCell ref="B245:C245"/>
    <mergeCell ref="D245:H245"/>
    <mergeCell ref="B246:C246"/>
    <mergeCell ref="D246:H246"/>
    <mergeCell ref="D233:H233"/>
    <mergeCell ref="B234:C234"/>
    <mergeCell ref="D234:H234"/>
    <mergeCell ref="B225:C225"/>
    <mergeCell ref="B226:C226"/>
    <mergeCell ref="B227:C227"/>
    <mergeCell ref="B229:C229"/>
    <mergeCell ref="B224:C224"/>
    <mergeCell ref="D223:H223"/>
    <mergeCell ref="B247:C247"/>
    <mergeCell ref="D247:H247"/>
    <mergeCell ref="B248:H248"/>
    <mergeCell ref="B249:C249"/>
    <mergeCell ref="D249:H249"/>
    <mergeCell ref="B250:C250"/>
    <mergeCell ref="D250:H250"/>
    <mergeCell ref="B230:C230"/>
    <mergeCell ref="B231:C231"/>
    <mergeCell ref="B232:C232"/>
    <mergeCell ref="B233:C233"/>
    <mergeCell ref="B235:C235"/>
    <mergeCell ref="D235:H235"/>
    <mergeCell ref="D230:H230"/>
    <mergeCell ref="D231:H231"/>
    <mergeCell ref="D232:H232"/>
    <mergeCell ref="D236:H236"/>
    <mergeCell ref="B237:C237"/>
    <mergeCell ref="D237:H237"/>
    <mergeCell ref="B240:C240"/>
    <mergeCell ref="D240:H240"/>
    <mergeCell ref="B241:C241"/>
    <mergeCell ref="D241:H241"/>
    <mergeCell ref="B238:H238"/>
    <mergeCell ref="B236:C236"/>
    <mergeCell ref="B239:C239"/>
    <mergeCell ref="B209:C209"/>
    <mergeCell ref="B223:C223"/>
    <mergeCell ref="B211:C211"/>
    <mergeCell ref="D211:H211"/>
    <mergeCell ref="B212:C212"/>
    <mergeCell ref="B180:D180"/>
    <mergeCell ref="E180:F180"/>
    <mergeCell ref="G180:H180"/>
    <mergeCell ref="B181:D181"/>
    <mergeCell ref="E181:F181"/>
    <mergeCell ref="G181:H181"/>
    <mergeCell ref="D200:H200"/>
    <mergeCell ref="B199:C199"/>
    <mergeCell ref="D199:H199"/>
    <mergeCell ref="B200:C200"/>
    <mergeCell ref="D239:H239"/>
    <mergeCell ref="B218:H218"/>
    <mergeCell ref="B219:C219"/>
    <mergeCell ref="D219:H219"/>
    <mergeCell ref="B220:C220"/>
    <mergeCell ref="D220:H220"/>
    <mergeCell ref="B221:C221"/>
    <mergeCell ref="B12:C12"/>
    <mergeCell ref="D12:H12"/>
    <mergeCell ref="D212:H212"/>
    <mergeCell ref="B14:H14"/>
    <mergeCell ref="B16:H16"/>
    <mergeCell ref="D18:H18"/>
    <mergeCell ref="D19:H19"/>
    <mergeCell ref="D20:H20"/>
    <mergeCell ref="B82:H82"/>
    <mergeCell ref="D25:F25"/>
    <mergeCell ref="D21:H21"/>
    <mergeCell ref="G22:H22"/>
    <mergeCell ref="B22:C22"/>
    <mergeCell ref="D22:E22"/>
    <mergeCell ref="B80:D80"/>
    <mergeCell ref="E80:H80"/>
    <mergeCell ref="D28:F28"/>
    <mergeCell ref="B30:H30"/>
    <mergeCell ref="G159:H159"/>
    <mergeCell ref="B160:D160"/>
    <mergeCell ref="E160:F160"/>
    <mergeCell ref="G160:H160"/>
    <mergeCell ref="B161:D161"/>
    <mergeCell ref="E161:F161"/>
    <mergeCell ref="B38:H38"/>
    <mergeCell ref="D41:F41"/>
    <mergeCell ref="D37:F37"/>
    <mergeCell ref="B47:D47"/>
    <mergeCell ref="E47:H47"/>
    <mergeCell ref="B76:H76"/>
    <mergeCell ref="B78:D78"/>
    <mergeCell ref="E78:H78"/>
    <mergeCell ref="B1:H1"/>
    <mergeCell ref="B3:H3"/>
    <mergeCell ref="B5:C5"/>
    <mergeCell ref="D5:H5"/>
    <mergeCell ref="B6:C6"/>
    <mergeCell ref="D6:H6"/>
    <mergeCell ref="B7:C7"/>
    <mergeCell ref="D7:H7"/>
    <mergeCell ref="B8:C8"/>
    <mergeCell ref="D8:H8"/>
    <mergeCell ref="B9:C9"/>
    <mergeCell ref="D9:H9"/>
    <mergeCell ref="B10:C10"/>
    <mergeCell ref="D10:H10"/>
    <mergeCell ref="B11:C11"/>
    <mergeCell ref="D11:H11"/>
    <mergeCell ref="E43:H43"/>
    <mergeCell ref="C44:D44"/>
    <mergeCell ref="F44:H44"/>
    <mergeCell ref="B29:C29"/>
    <mergeCell ref="D29:H29"/>
    <mergeCell ref="D42:F42"/>
    <mergeCell ref="D45:F45"/>
    <mergeCell ref="D46:F46"/>
    <mergeCell ref="E73:H73"/>
    <mergeCell ref="D58:H58"/>
    <mergeCell ref="D61:H61"/>
    <mergeCell ref="D62:H62"/>
    <mergeCell ref="D63:H63"/>
    <mergeCell ref="D54:H54"/>
    <mergeCell ref="D55:H55"/>
    <mergeCell ref="D56:H56"/>
    <mergeCell ref="B56:C56"/>
    <mergeCell ref="B57:C57"/>
    <mergeCell ref="B61:C61"/>
    <mergeCell ref="B62:C62"/>
    <mergeCell ref="B64:H64"/>
    <mergeCell ref="B50:H50"/>
    <mergeCell ref="D34:F34"/>
    <mergeCell ref="D35:F35"/>
    <mergeCell ref="B143:H143"/>
    <mergeCell ref="B154:F154"/>
    <mergeCell ref="G154:H154"/>
    <mergeCell ref="B186:F186"/>
    <mergeCell ref="G186:H186"/>
    <mergeCell ref="D213:H213"/>
    <mergeCell ref="G161:H161"/>
    <mergeCell ref="B191:D191"/>
    <mergeCell ref="E191:F191"/>
    <mergeCell ref="G191:H191"/>
    <mergeCell ref="B190:D190"/>
    <mergeCell ref="E190:F190"/>
    <mergeCell ref="G190:H190"/>
    <mergeCell ref="D201:H201"/>
    <mergeCell ref="D202:H202"/>
    <mergeCell ref="D204:H204"/>
    <mergeCell ref="D205:H205"/>
    <mergeCell ref="D206:H206"/>
    <mergeCell ref="D207:H207"/>
    <mergeCell ref="B210:C210"/>
    <mergeCell ref="D210:H210"/>
    <mergeCell ref="B157:D157"/>
    <mergeCell ref="E157:F157"/>
    <mergeCell ref="G157:H157"/>
    <mergeCell ref="D214:H214"/>
    <mergeCell ref="D203:H203"/>
    <mergeCell ref="B203:C203"/>
    <mergeCell ref="B204:C204"/>
    <mergeCell ref="B205:C205"/>
    <mergeCell ref="B206:C206"/>
    <mergeCell ref="B207:C207"/>
    <mergeCell ref="B196:H196"/>
    <mergeCell ref="B198:H198"/>
    <mergeCell ref="D209:H209"/>
    <mergeCell ref="B202:C202"/>
    <mergeCell ref="B208:H208"/>
    <mergeCell ref="B201:C201"/>
    <mergeCell ref="B213:C213"/>
    <mergeCell ref="B214:C214"/>
    <mergeCell ref="D215:H215"/>
    <mergeCell ref="D224:H224"/>
    <mergeCell ref="D225:H225"/>
    <mergeCell ref="D216:H216"/>
    <mergeCell ref="D217:H217"/>
    <mergeCell ref="D226:H226"/>
    <mergeCell ref="D227:H227"/>
    <mergeCell ref="B228:H228"/>
    <mergeCell ref="D229:H229"/>
    <mergeCell ref="B222:C222"/>
    <mergeCell ref="D222:H222"/>
    <mergeCell ref="B215:C215"/>
    <mergeCell ref="B216:C216"/>
    <mergeCell ref="B217:C217"/>
    <mergeCell ref="D221:H221"/>
    <mergeCell ref="D296:H296"/>
    <mergeCell ref="B301:C301"/>
    <mergeCell ref="D301:H301"/>
    <mergeCell ref="B297:C297"/>
    <mergeCell ref="D297:H297"/>
    <mergeCell ref="B299:C299"/>
    <mergeCell ref="D299:H299"/>
    <mergeCell ref="B300:C300"/>
    <mergeCell ref="D300:H300"/>
    <mergeCell ref="B302:C302"/>
    <mergeCell ref="D302:H302"/>
    <mergeCell ref="B303:C303"/>
    <mergeCell ref="D303:H303"/>
    <mergeCell ref="B304:C304"/>
    <mergeCell ref="D304:H304"/>
    <mergeCell ref="B309:C309"/>
    <mergeCell ref="D309:H309"/>
    <mergeCell ref="B361:C361"/>
    <mergeCell ref="D361:H361"/>
    <mergeCell ref="C350:D350"/>
    <mergeCell ref="B349:E349"/>
    <mergeCell ref="F349:H349"/>
    <mergeCell ref="B310:C310"/>
    <mergeCell ref="D310:H310"/>
    <mergeCell ref="B311:C311"/>
    <mergeCell ref="D311:H311"/>
    <mergeCell ref="B312:C312"/>
    <mergeCell ref="D312:H312"/>
    <mergeCell ref="B313:C313"/>
    <mergeCell ref="D313:H313"/>
    <mergeCell ref="B314:C314"/>
    <mergeCell ref="D314:H314"/>
    <mergeCell ref="B315:C315"/>
    <mergeCell ref="B366:D366"/>
    <mergeCell ref="E366:H366"/>
    <mergeCell ref="B367:H367"/>
    <mergeCell ref="B368:D368"/>
    <mergeCell ref="E368:H368"/>
    <mergeCell ref="B369:H369"/>
    <mergeCell ref="B370:D370"/>
    <mergeCell ref="E370:H370"/>
    <mergeCell ref="B371:H371"/>
    <mergeCell ref="B372:D372"/>
    <mergeCell ref="E372:H372"/>
    <mergeCell ref="B373:H373"/>
    <mergeCell ref="B374:F374"/>
    <mergeCell ref="G374:H374"/>
    <mergeCell ref="B375:D375"/>
    <mergeCell ref="E375:H375"/>
    <mergeCell ref="B379:E379"/>
    <mergeCell ref="B380:E380"/>
    <mergeCell ref="B381:E381"/>
    <mergeCell ref="B391:H391"/>
    <mergeCell ref="B402:H402"/>
    <mergeCell ref="B403:H403"/>
    <mergeCell ref="B404:H404"/>
    <mergeCell ref="B405:H405"/>
    <mergeCell ref="B406:H406"/>
    <mergeCell ref="B407:H407"/>
    <mergeCell ref="C401:H401"/>
    <mergeCell ref="G386:H386"/>
    <mergeCell ref="B387:E387"/>
    <mergeCell ref="G387:H387"/>
    <mergeCell ref="B388:E388"/>
    <mergeCell ref="B385:E385"/>
    <mergeCell ref="G385:H385"/>
    <mergeCell ref="B386:E386"/>
    <mergeCell ref="G388:H388"/>
    <mergeCell ref="B389:E389"/>
    <mergeCell ref="G389:H389"/>
    <mergeCell ref="C392:H392"/>
    <mergeCell ref="C393:H393"/>
    <mergeCell ref="C396:H396"/>
    <mergeCell ref="C397:H397"/>
    <mergeCell ref="B408:H408"/>
    <mergeCell ref="B409:H409"/>
    <mergeCell ref="B410:H410"/>
    <mergeCell ref="B411:H411"/>
    <mergeCell ref="B412:H412"/>
    <mergeCell ref="B413:D413"/>
    <mergeCell ref="E413:F413"/>
    <mergeCell ref="B414:D414"/>
    <mergeCell ref="E414:F414"/>
    <mergeCell ref="B51:C51"/>
    <mergeCell ref="B52:C52"/>
    <mergeCell ref="D51:H51"/>
    <mergeCell ref="D52:H52"/>
    <mergeCell ref="D31:H31"/>
    <mergeCell ref="D32:H32"/>
    <mergeCell ref="B87:D87"/>
    <mergeCell ref="E87:H87"/>
    <mergeCell ref="B88:D88"/>
    <mergeCell ref="E88:H88"/>
    <mergeCell ref="B31:C31"/>
    <mergeCell ref="B32:C32"/>
    <mergeCell ref="B53:C53"/>
    <mergeCell ref="B54:C54"/>
    <mergeCell ref="B55:C55"/>
    <mergeCell ref="B70:E70"/>
    <mergeCell ref="B69:H69"/>
    <mergeCell ref="C48:D48"/>
    <mergeCell ref="F48:H48"/>
    <mergeCell ref="B33:E33"/>
    <mergeCell ref="B39:E39"/>
    <mergeCell ref="B40:C40"/>
    <mergeCell ref="D36:F36"/>
    <mergeCell ref="B43:D43"/>
    <mergeCell ref="B17:C17"/>
    <mergeCell ref="B18:C18"/>
    <mergeCell ref="B19:C19"/>
    <mergeCell ref="B20:C20"/>
    <mergeCell ref="B21:C21"/>
    <mergeCell ref="D17:H17"/>
    <mergeCell ref="B23:C23"/>
    <mergeCell ref="D23:E23"/>
    <mergeCell ref="D27:F27"/>
    <mergeCell ref="D26:F26"/>
    <mergeCell ref="B24:C24"/>
    <mergeCell ref="B89:H89"/>
    <mergeCell ref="B66:H66"/>
    <mergeCell ref="B71:D71"/>
    <mergeCell ref="B83:H83"/>
    <mergeCell ref="B81:D81"/>
    <mergeCell ref="E81:H81"/>
    <mergeCell ref="B86:D86"/>
    <mergeCell ref="E86:H86"/>
    <mergeCell ref="D53:H53"/>
    <mergeCell ref="D57:H57"/>
    <mergeCell ref="B63:C63"/>
    <mergeCell ref="B74:D74"/>
    <mergeCell ref="E74:H74"/>
    <mergeCell ref="B65:H65"/>
    <mergeCell ref="B68:H68"/>
    <mergeCell ref="B85:D85"/>
    <mergeCell ref="E85:H85"/>
    <mergeCell ref="B58:C60"/>
    <mergeCell ref="D59:H59"/>
    <mergeCell ref="D60:H60"/>
    <mergeCell ref="E103:H103"/>
    <mergeCell ref="B104:H104"/>
    <mergeCell ref="B105:H105"/>
    <mergeCell ref="B107:D107"/>
    <mergeCell ref="E107:H107"/>
    <mergeCell ref="B108:D108"/>
    <mergeCell ref="E108:H108"/>
    <mergeCell ref="B109:D109"/>
    <mergeCell ref="E109:H109"/>
    <mergeCell ref="B136:D136"/>
    <mergeCell ref="E136:H136"/>
    <mergeCell ref="B137:H137"/>
    <mergeCell ref="B138:H138"/>
    <mergeCell ref="B139:F139"/>
    <mergeCell ref="G139:H139"/>
    <mergeCell ref="B111:H111"/>
    <mergeCell ref="B112:H112"/>
    <mergeCell ref="E117:H117"/>
    <mergeCell ref="B124:D124"/>
    <mergeCell ref="E124:H124"/>
    <mergeCell ref="B125:D125"/>
    <mergeCell ref="E125:H125"/>
    <mergeCell ref="B126:D126"/>
    <mergeCell ref="E126:H126"/>
    <mergeCell ref="B127:D127"/>
    <mergeCell ref="E127:H127"/>
    <mergeCell ref="B128:D128"/>
    <mergeCell ref="E128:H128"/>
    <mergeCell ref="B129:H129"/>
    <mergeCell ref="B130:H130"/>
    <mergeCell ref="B132:D132"/>
    <mergeCell ref="B119:D119"/>
    <mergeCell ref="B90:H90"/>
    <mergeCell ref="B95:D95"/>
    <mergeCell ref="E95:H95"/>
    <mergeCell ref="E71:H71"/>
    <mergeCell ref="B73:D73"/>
    <mergeCell ref="E72:H72"/>
    <mergeCell ref="B75:H75"/>
    <mergeCell ref="B72:D72"/>
    <mergeCell ref="B110:D110"/>
    <mergeCell ref="E110:H110"/>
    <mergeCell ref="B92:E92"/>
    <mergeCell ref="B96:D96"/>
    <mergeCell ref="B103:D103"/>
    <mergeCell ref="E96:H96"/>
    <mergeCell ref="B97:H97"/>
    <mergeCell ref="B98:H98"/>
    <mergeCell ref="B100:D100"/>
    <mergeCell ref="E100:H100"/>
    <mergeCell ref="B101:D101"/>
    <mergeCell ref="E101:H101"/>
    <mergeCell ref="B93:D93"/>
    <mergeCell ref="E93:H93"/>
    <mergeCell ref="B94:D94"/>
    <mergeCell ref="E94:H94"/>
    <mergeCell ref="B102:D102"/>
    <mergeCell ref="E102:H102"/>
    <mergeCell ref="G380:H380"/>
    <mergeCell ref="G381:H381"/>
    <mergeCell ref="G382:H382"/>
    <mergeCell ref="G379:H379"/>
    <mergeCell ref="B383:H383"/>
    <mergeCell ref="B384:E384"/>
    <mergeCell ref="G384:H384"/>
    <mergeCell ref="B118:D118"/>
    <mergeCell ref="E118:H118"/>
    <mergeCell ref="B115:F115"/>
    <mergeCell ref="G115:H115"/>
    <mergeCell ref="B116:D116"/>
    <mergeCell ref="E116:H116"/>
    <mergeCell ref="E132:H132"/>
    <mergeCell ref="B117:D117"/>
    <mergeCell ref="B378:E378"/>
    <mergeCell ref="B133:D133"/>
    <mergeCell ref="E133:H133"/>
    <mergeCell ref="B134:D134"/>
    <mergeCell ref="E134:H134"/>
    <mergeCell ref="B135:D135"/>
    <mergeCell ref="E135:H135"/>
  </mergeCells>
  <dataValidations xWindow="470" yWindow="926" count="7">
    <dataValidation type="list" allowBlank="1" showInputMessage="1" showErrorMessage="1" sqref="D22:E22 G115:H115 B400">
      <formula1>"ÁNO,NIE"</formula1>
    </dataValidation>
    <dataValidation type="list" allowBlank="1" showInputMessage="1" showErrorMessage="1" sqref="D23">
      <formula1>"Verejný sektor,Súkromný sektor"</formula1>
    </dataValidation>
    <dataValidation type="textLength" operator="lessThanOrEqual" allowBlank="1" showInputMessage="1" showErrorMessage="1" errorTitle="Prekročený limit" error="Prekročili ste max. počet znakov. Do bunky je možné vložiť text s max. 800 znakmi vrátane medzier. " promptTitle="Obmedzený počet znakov" prompt="Do tejto bunky je možné vložiť text obsahujúci max. 800 znakov vrátane medzier." sqref="B143:H143">
      <formula1>800</formula1>
    </dataValidation>
    <dataValidation type="list" allowBlank="1" showInputMessage="1" showErrorMessage="1" sqref="B65:H65">
      <formula1>"Projekt je priamo zameraný na znevýhodnené skupiny.,Projekt je v súlade s princípom podpory rovnosti mužov a žien a nediskriminácia."</formula1>
    </dataValidation>
    <dataValidation type="textLength" operator="lessThanOrEqual" allowBlank="1" showInputMessage="1" showErrorMessage="1" errorTitle="Prekročený limit" error="Prekročili ste max. počet znakov. Do bunky je možné vložiť text s max. 2000 znakmi vrátane medzier. " promptTitle="Obmedzený počet znakov" prompt="Do tejto bunky je možné vložiť text obsahujúci max. 2000 znakov vrátane medzier." sqref="B145:H145">
      <formula1>2000</formula1>
    </dataValidation>
    <dataValidation type="textLength" operator="lessThanOrEqual" allowBlank="1" showInputMessage="1" showErrorMessage="1" errorTitle="Prekročený limit" error="Prekročili ste max. počet znakov. Do bunky je možné vložiť text s max. 1000 znakmi vrátane medzier. " promptTitle="Obmedzený počet znakov" prompt="Do tejto bunky je možné vložiť text obsahujúci max. 1000 znakov vrátane medzier." sqref="B149:H149">
      <formula1>1000</formula1>
    </dataValidation>
    <dataValidation type="list" allowBlank="1" showInputMessage="1" showErrorMessage="1" sqref="B185:C185">
      <formula1>$B$153:$B$215</formula1>
    </dataValidation>
  </dataValidations>
  <pageMargins left="0.25" right="0.25" top="0.75" bottom="0.75" header="0.3" footer="0.3"/>
  <pageSetup paperSize="9" orientation="portrait" r:id="rId1"/>
  <headerFooter>
    <oddFooter>&amp;Cstr. &amp;P/&amp;N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8" r:id="rId4" name="Check Box 1062">
              <controlPr defaultSize="0" autoFill="0" autoLine="0" autoPict="0">
                <anchor moveWithCells="1">
                  <from>
                    <xdr:col>1</xdr:col>
                    <xdr:colOff>485775</xdr:colOff>
                    <xdr:row>397</xdr:row>
                    <xdr:rowOff>190500</xdr:rowOff>
                  </from>
                  <to>
                    <xdr:col>1</xdr:col>
                    <xdr:colOff>695325</xdr:colOff>
                    <xdr:row>398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4" r:id="rId5" name="Check Box 1068">
              <controlPr defaultSize="0" autoFill="0" autoLine="0" autoPict="0">
                <anchor moveWithCells="1">
                  <from>
                    <xdr:col>1</xdr:col>
                    <xdr:colOff>485775</xdr:colOff>
                    <xdr:row>398</xdr:row>
                    <xdr:rowOff>190500</xdr:rowOff>
                  </from>
                  <to>
                    <xdr:col>1</xdr:col>
                    <xdr:colOff>695325</xdr:colOff>
                    <xdr:row>399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6" r:id="rId6" name="Check Box 1070">
              <controlPr defaultSize="0" autoFill="0" autoLine="0" autoPict="0">
                <anchor moveWithCells="1">
                  <from>
                    <xdr:col>1</xdr:col>
                    <xdr:colOff>485775</xdr:colOff>
                    <xdr:row>398</xdr:row>
                    <xdr:rowOff>190500</xdr:rowOff>
                  </from>
                  <to>
                    <xdr:col>1</xdr:col>
                    <xdr:colOff>695325</xdr:colOff>
                    <xdr:row>399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7" r:id="rId7" name="Check Box 1071">
              <controlPr defaultSize="0" autoFill="0" autoLine="0" autoPict="0">
                <anchor moveWithCells="1">
                  <from>
                    <xdr:col>1</xdr:col>
                    <xdr:colOff>485775</xdr:colOff>
                    <xdr:row>394</xdr:row>
                    <xdr:rowOff>0</xdr:rowOff>
                  </from>
                  <to>
                    <xdr:col>1</xdr:col>
                    <xdr:colOff>695325</xdr:colOff>
                    <xdr:row>395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8" r:id="rId8" name="Check Box 1072">
              <controlPr defaultSize="0" autoFill="0" autoLine="0" autoPict="0">
                <anchor moveWithCells="1">
                  <from>
                    <xdr:col>1</xdr:col>
                    <xdr:colOff>485775</xdr:colOff>
                    <xdr:row>394</xdr:row>
                    <xdr:rowOff>190500</xdr:rowOff>
                  </from>
                  <to>
                    <xdr:col>1</xdr:col>
                    <xdr:colOff>695325</xdr:colOff>
                    <xdr:row>395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1" r:id="rId9" name="Check Box 1075">
              <controlPr defaultSize="0" autoFill="0" autoLine="0" autoPict="0">
                <anchor moveWithCells="1">
                  <from>
                    <xdr:col>1</xdr:col>
                    <xdr:colOff>485775</xdr:colOff>
                    <xdr:row>396</xdr:row>
                    <xdr:rowOff>0</xdr:rowOff>
                  </from>
                  <to>
                    <xdr:col>1</xdr:col>
                    <xdr:colOff>695325</xdr:colOff>
                    <xdr:row>397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2" r:id="rId10" name="Check Box 1076">
              <controlPr defaultSize="0" autoFill="0" autoLine="0" autoPict="0">
                <anchor moveWithCells="1">
                  <from>
                    <xdr:col>1</xdr:col>
                    <xdr:colOff>485775</xdr:colOff>
                    <xdr:row>397</xdr:row>
                    <xdr:rowOff>0</xdr:rowOff>
                  </from>
                  <to>
                    <xdr:col>1</xdr:col>
                    <xdr:colOff>695325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3" r:id="rId11" name="Check Box 1077">
              <controlPr defaultSize="0" autoFill="0" autoLine="0" autoPict="0">
                <anchor moveWithCells="1">
                  <from>
                    <xdr:col>1</xdr:col>
                    <xdr:colOff>485775</xdr:colOff>
                    <xdr:row>391</xdr:row>
                    <xdr:rowOff>0</xdr:rowOff>
                  </from>
                  <to>
                    <xdr:col>1</xdr:col>
                    <xdr:colOff>695325</xdr:colOff>
                    <xdr:row>392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4" r:id="rId12" name="Check Box 1078">
              <controlPr defaultSize="0" autoFill="0" autoLine="0" autoPict="0">
                <anchor moveWithCells="1">
                  <from>
                    <xdr:col>1</xdr:col>
                    <xdr:colOff>485775</xdr:colOff>
                    <xdr:row>391</xdr:row>
                    <xdr:rowOff>0</xdr:rowOff>
                  </from>
                  <to>
                    <xdr:col>1</xdr:col>
                    <xdr:colOff>695325</xdr:colOff>
                    <xdr:row>392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5" r:id="rId13" name="Check Box 1079">
              <controlPr defaultSize="0" autoFill="0" autoLine="0" autoPict="0">
                <anchor moveWithCells="1">
                  <from>
                    <xdr:col>1</xdr:col>
                    <xdr:colOff>485775</xdr:colOff>
                    <xdr:row>393</xdr:row>
                    <xdr:rowOff>0</xdr:rowOff>
                  </from>
                  <to>
                    <xdr:col>1</xdr:col>
                    <xdr:colOff>695325</xdr:colOff>
                    <xdr:row>394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6" r:id="rId14" name="Check Box 1080">
              <controlPr defaultSize="0" autoFill="0" autoLine="0" autoPict="0">
                <anchor moveWithCells="1">
                  <from>
                    <xdr:col>1</xdr:col>
                    <xdr:colOff>485775</xdr:colOff>
                    <xdr:row>392</xdr:row>
                    <xdr:rowOff>0</xdr:rowOff>
                  </from>
                  <to>
                    <xdr:col>1</xdr:col>
                    <xdr:colOff>695325</xdr:colOff>
                    <xdr:row>393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xWindow="470" yWindow="926" count="7">
        <x14:dataValidation type="list" allowBlank="1" showInputMessage="1" showErrorMessage="1">
          <x14:formula1>
            <xm:f>Číselníky!$B$63:$B$65</xm:f>
          </x14:formula1>
          <xm:sqref>E72:H72 E79:H79 E86:H86</xm:sqref>
        </x14:dataValidation>
        <x14:dataValidation type="list" allowBlank="1" showInputMessage="1" showErrorMessage="1">
          <x14:formula1>
            <xm:f>Číselníky!$C$57:$C$59</xm:f>
          </x14:formula1>
          <xm:sqref>E93:H93 E100:H100 E107:H107</xm:sqref>
        </x14:dataValidation>
        <x14:dataValidation type="list" allowBlank="1" showInputMessage="1" showErrorMessage="1">
          <x14:formula1>
            <xm:f>Číselníky!$C$63:$C$65</xm:f>
          </x14:formula1>
          <xm:sqref>E94:H94 E101:H101 E108:H108</xm:sqref>
        </x14:dataValidation>
        <x14:dataValidation type="list" allowBlank="1" showInputMessage="1" showErrorMessage="1">
          <x14:formula1>
            <xm:f>Číselníky!$D$36:$D$59</xm:f>
          </x14:formula1>
          <xm:sqref>D61:H61</xm:sqref>
        </x14:dataValidation>
        <x14:dataValidation type="list" allowBlank="1" showInputMessage="1" showErrorMessage="1">
          <x14:formula1>
            <xm:f>Číselníky!$B$57:$B$58</xm:f>
          </x14:formula1>
          <xm:sqref>E71:H71 E78:H78 E85:H85</xm:sqref>
        </x14:dataValidation>
        <x14:dataValidation type="list" allowBlank="1" showInputMessage="1" showErrorMessage="1">
          <x14:formula1>
            <xm:f>Číselníky!$B$129:$B$145</xm:f>
          </x14:formula1>
          <xm:sqref>D200:H200 D210:H210 D220:H220 D230:H230 D240:H240 D250:H250 D260:H260 D270:H270 D280:H280 D290:H290 D300:H300 D310:H310 D320:H320 D330:H330 D340:H340 B156:D156 B158:D158 B160:D160 B162:D162 B164:D164 B166:D166 B168:D168 B170:D170 B172:D172 B174:D174 B176:D176 B178:D178 B180:D180 B182:D182 B184:D184 B188:D188 B190:D190 B192:D192 B194:D194</xm:sqref>
        </x14:dataValidation>
        <x14:dataValidation type="list" allowBlank="1" showInputMessage="1" showErrorMessage="1">
          <x14:formula1>
            <xm:f>Číselníky!$D$27:$D$29</xm:f>
          </x14:formula1>
          <xm:sqref>D58:H60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1"/>
  <sheetViews>
    <sheetView view="pageBreakPreview" zoomScaleNormal="100" zoomScaleSheetLayoutView="100" workbookViewId="0">
      <selection activeCell="F3" sqref="F3"/>
    </sheetView>
  </sheetViews>
  <sheetFormatPr defaultRowHeight="15" x14ac:dyDescent="0.25"/>
  <cols>
    <col min="1" max="1" width="16.5703125" customWidth="1"/>
    <col min="2" max="2" width="11.140625" customWidth="1"/>
    <col min="3" max="3" width="6" customWidth="1"/>
    <col min="4" max="4" width="17.42578125" customWidth="1"/>
    <col min="5" max="5" width="23.28515625" customWidth="1"/>
    <col min="6" max="6" width="10.28515625" customWidth="1"/>
    <col min="7" max="7" width="9.5703125" customWidth="1"/>
    <col min="8" max="8" width="8.140625" customWidth="1"/>
    <col min="9" max="9" width="14.7109375" customWidth="1"/>
    <col min="10" max="10" width="10.7109375" customWidth="1"/>
  </cols>
  <sheetData>
    <row r="1" spans="1:10" ht="15.75" customHeight="1" x14ac:dyDescent="0.25">
      <c r="A1" s="354" t="s">
        <v>1313</v>
      </c>
      <c r="B1" s="355"/>
      <c r="C1" s="355"/>
      <c r="D1" s="355"/>
      <c r="E1" s="355"/>
      <c r="F1" s="355"/>
      <c r="G1" s="355"/>
      <c r="H1" s="356"/>
      <c r="I1" s="356"/>
      <c r="J1" s="357"/>
    </row>
    <row r="2" spans="1:10" ht="15.75" x14ac:dyDescent="0.25">
      <c r="A2" s="328" t="s">
        <v>1332</v>
      </c>
      <c r="B2" s="329"/>
      <c r="C2" s="329"/>
      <c r="D2" s="329"/>
      <c r="E2" s="329"/>
      <c r="F2" s="329"/>
      <c r="G2" s="8" t="s">
        <v>57</v>
      </c>
      <c r="H2" s="9" t="e">
        <f>J2/J27</f>
        <v>#DIV/0!</v>
      </c>
      <c r="I2" s="8" t="s">
        <v>58</v>
      </c>
      <c r="J2" s="10">
        <f>IF(F3="ÁNO",J3,IF(F3="NIE",SUM(J6:J8),0))</f>
        <v>0</v>
      </c>
    </row>
    <row r="3" spans="1:10" ht="15.75" customHeight="1" x14ac:dyDescent="0.25">
      <c r="A3" s="351" t="s">
        <v>1333</v>
      </c>
      <c r="B3" s="351"/>
      <c r="C3" s="351"/>
      <c r="D3" s="351"/>
      <c r="E3" s="351"/>
      <c r="F3" s="118" t="s">
        <v>1238</v>
      </c>
      <c r="G3" s="115" t="s">
        <v>1244</v>
      </c>
      <c r="H3" s="117"/>
      <c r="I3" s="115" t="s">
        <v>58</v>
      </c>
      <c r="J3" s="116">
        <f>(J9+J13+J17+J21)*H3</f>
        <v>0</v>
      </c>
    </row>
    <row r="4" spans="1:10" ht="15.75" x14ac:dyDescent="0.25">
      <c r="A4" s="351" t="s">
        <v>1334</v>
      </c>
      <c r="B4" s="351"/>
      <c r="C4" s="351"/>
      <c r="D4" s="351"/>
      <c r="E4" s="351"/>
      <c r="F4" s="109"/>
      <c r="G4" s="352" t="s">
        <v>60</v>
      </c>
      <c r="H4" s="353" t="s">
        <v>63</v>
      </c>
      <c r="I4" s="353" t="s">
        <v>64</v>
      </c>
      <c r="J4" s="358" t="s">
        <v>65</v>
      </c>
    </row>
    <row r="5" spans="1:10" ht="31.5" x14ac:dyDescent="0.25">
      <c r="A5" s="111" t="s">
        <v>66</v>
      </c>
      <c r="B5" s="112" t="s">
        <v>67</v>
      </c>
      <c r="C5" s="359" t="s">
        <v>61</v>
      </c>
      <c r="D5" s="360"/>
      <c r="E5" s="361"/>
      <c r="F5" s="113" t="s">
        <v>62</v>
      </c>
      <c r="G5" s="352"/>
      <c r="H5" s="353"/>
      <c r="I5" s="353"/>
      <c r="J5" s="358"/>
    </row>
    <row r="6" spans="1:10" ht="15.75" x14ac:dyDescent="0.25">
      <c r="A6" s="90"/>
      <c r="B6" s="91" t="s">
        <v>68</v>
      </c>
      <c r="C6" s="348"/>
      <c r="D6" s="349"/>
      <c r="E6" s="350"/>
      <c r="F6" s="108"/>
      <c r="G6" s="92" t="s">
        <v>69</v>
      </c>
      <c r="H6" s="92"/>
      <c r="I6" s="92"/>
      <c r="J6" s="119">
        <f>H6*I6</f>
        <v>0</v>
      </c>
    </row>
    <row r="7" spans="1:10" ht="15.75" x14ac:dyDescent="0.25">
      <c r="A7" s="90"/>
      <c r="B7" s="91" t="s">
        <v>68</v>
      </c>
      <c r="C7" s="348"/>
      <c r="D7" s="349"/>
      <c r="E7" s="350"/>
      <c r="F7" s="108"/>
      <c r="G7" s="92" t="s">
        <v>69</v>
      </c>
      <c r="H7" s="92"/>
      <c r="I7" s="92"/>
      <c r="J7" s="119">
        <f>H7*I7</f>
        <v>0</v>
      </c>
    </row>
    <row r="8" spans="1:10" ht="15.75" x14ac:dyDescent="0.25">
      <c r="A8" s="93"/>
      <c r="B8" s="89" t="s">
        <v>68</v>
      </c>
      <c r="C8" s="347"/>
      <c r="D8" s="326"/>
      <c r="E8" s="327"/>
      <c r="F8" s="107"/>
      <c r="G8" s="89" t="s">
        <v>69</v>
      </c>
      <c r="H8" s="89"/>
      <c r="I8" s="89"/>
      <c r="J8" s="119">
        <f>H8*I8</f>
        <v>0</v>
      </c>
    </row>
    <row r="9" spans="1:10" ht="15.75" x14ac:dyDescent="0.25">
      <c r="A9" s="328" t="s">
        <v>1335</v>
      </c>
      <c r="B9" s="329"/>
      <c r="C9" s="329"/>
      <c r="D9" s="329"/>
      <c r="E9" s="329"/>
      <c r="F9" s="329"/>
      <c r="G9" s="8" t="s">
        <v>57</v>
      </c>
      <c r="H9" s="9" t="e">
        <f>J9/J27</f>
        <v>#DIV/0!</v>
      </c>
      <c r="I9" s="8" t="s">
        <v>58</v>
      </c>
      <c r="J9" s="10">
        <f>SUM(J11:J12)</f>
        <v>0</v>
      </c>
    </row>
    <row r="10" spans="1:10" ht="47.25" x14ac:dyDescent="0.25">
      <c r="A10" s="345" t="s">
        <v>59</v>
      </c>
      <c r="B10" s="346"/>
      <c r="C10" s="346"/>
      <c r="D10" s="113" t="s">
        <v>60</v>
      </c>
      <c r="E10" s="113" t="s">
        <v>61</v>
      </c>
      <c r="F10" s="113" t="s">
        <v>62</v>
      </c>
      <c r="G10" s="113" t="s">
        <v>63</v>
      </c>
      <c r="H10" s="113" t="s">
        <v>64</v>
      </c>
      <c r="I10" s="113"/>
      <c r="J10" s="114" t="s">
        <v>65</v>
      </c>
    </row>
    <row r="11" spans="1:10" ht="15.75" x14ac:dyDescent="0.25">
      <c r="A11" s="325"/>
      <c r="B11" s="326"/>
      <c r="C11" s="327"/>
      <c r="D11" s="88"/>
      <c r="E11" s="88"/>
      <c r="F11" s="88"/>
      <c r="G11" s="89"/>
      <c r="H11" s="89"/>
      <c r="I11" s="115"/>
      <c r="J11" s="110">
        <f>H11*G11</f>
        <v>0</v>
      </c>
    </row>
    <row r="12" spans="1:10" ht="15.75" x14ac:dyDescent="0.25">
      <c r="A12" s="325"/>
      <c r="B12" s="326"/>
      <c r="C12" s="327"/>
      <c r="D12" s="88"/>
      <c r="E12" s="88"/>
      <c r="F12" s="88"/>
      <c r="G12" s="89"/>
      <c r="H12" s="89"/>
      <c r="I12" s="115"/>
      <c r="J12" s="110">
        <f>H12*G12</f>
        <v>0</v>
      </c>
    </row>
    <row r="13" spans="1:10" ht="15.75" x14ac:dyDescent="0.25">
      <c r="A13" s="328" t="s">
        <v>1336</v>
      </c>
      <c r="B13" s="329"/>
      <c r="C13" s="329"/>
      <c r="D13" s="329"/>
      <c r="E13" s="329"/>
      <c r="F13" s="329"/>
      <c r="G13" s="8" t="s">
        <v>57</v>
      </c>
      <c r="H13" s="9" t="e">
        <f>J13/J27</f>
        <v>#DIV/0!</v>
      </c>
      <c r="I13" s="8" t="s">
        <v>58</v>
      </c>
      <c r="J13" s="10">
        <f>SUM(J15:J16)</f>
        <v>0</v>
      </c>
    </row>
    <row r="14" spans="1:10" ht="47.25" x14ac:dyDescent="0.25">
      <c r="A14" s="345" t="s">
        <v>59</v>
      </c>
      <c r="B14" s="346"/>
      <c r="C14" s="346"/>
      <c r="D14" s="113" t="s">
        <v>60</v>
      </c>
      <c r="E14" s="113" t="s">
        <v>61</v>
      </c>
      <c r="F14" s="113" t="s">
        <v>62</v>
      </c>
      <c r="G14" s="113" t="s">
        <v>63</v>
      </c>
      <c r="H14" s="113" t="s">
        <v>64</v>
      </c>
      <c r="I14" s="113"/>
      <c r="J14" s="114" t="s">
        <v>65</v>
      </c>
    </row>
    <row r="15" spans="1:10" ht="15.75" x14ac:dyDescent="0.25">
      <c r="A15" s="325"/>
      <c r="B15" s="326"/>
      <c r="C15" s="327"/>
      <c r="D15" s="88"/>
      <c r="E15" s="88"/>
      <c r="F15" s="88"/>
      <c r="G15" s="89"/>
      <c r="H15" s="89"/>
      <c r="I15" s="115"/>
      <c r="J15" s="110">
        <f>H15*G15</f>
        <v>0</v>
      </c>
    </row>
    <row r="16" spans="1:10" ht="15.75" x14ac:dyDescent="0.25">
      <c r="A16" s="325"/>
      <c r="B16" s="326"/>
      <c r="C16" s="327"/>
      <c r="D16" s="88"/>
      <c r="E16" s="88"/>
      <c r="F16" s="88"/>
      <c r="G16" s="89"/>
      <c r="H16" s="89"/>
      <c r="I16" s="115"/>
      <c r="J16" s="110">
        <f>H16*G16</f>
        <v>0</v>
      </c>
    </row>
    <row r="17" spans="1:10" ht="15.75" x14ac:dyDescent="0.25">
      <c r="A17" s="328" t="s">
        <v>1337</v>
      </c>
      <c r="B17" s="329"/>
      <c r="C17" s="329"/>
      <c r="D17" s="329"/>
      <c r="E17" s="329"/>
      <c r="F17" s="329"/>
      <c r="G17" s="8" t="s">
        <v>57</v>
      </c>
      <c r="H17" s="9" t="e">
        <f>J17/J27</f>
        <v>#DIV/0!</v>
      </c>
      <c r="I17" s="8" t="s">
        <v>58</v>
      </c>
      <c r="J17" s="10">
        <f>SUM(J19:J20)</f>
        <v>0</v>
      </c>
    </row>
    <row r="18" spans="1:10" ht="47.25" x14ac:dyDescent="0.25">
      <c r="A18" s="345" t="s">
        <v>59</v>
      </c>
      <c r="B18" s="346"/>
      <c r="C18" s="346"/>
      <c r="D18" s="113" t="s">
        <v>60</v>
      </c>
      <c r="E18" s="113" t="s">
        <v>61</v>
      </c>
      <c r="F18" s="113" t="s">
        <v>62</v>
      </c>
      <c r="G18" s="113" t="s">
        <v>63</v>
      </c>
      <c r="H18" s="113" t="s">
        <v>64</v>
      </c>
      <c r="I18" s="113"/>
      <c r="J18" s="114" t="s">
        <v>65</v>
      </c>
    </row>
    <row r="19" spans="1:10" ht="15.75" x14ac:dyDescent="0.25">
      <c r="A19" s="325"/>
      <c r="B19" s="326"/>
      <c r="C19" s="327"/>
      <c r="D19" s="88"/>
      <c r="E19" s="88"/>
      <c r="F19" s="88"/>
      <c r="G19" s="89"/>
      <c r="H19" s="89"/>
      <c r="I19" s="115"/>
      <c r="J19" s="110">
        <f>H19*G19</f>
        <v>0</v>
      </c>
    </row>
    <row r="20" spans="1:10" ht="15.75" x14ac:dyDescent="0.25">
      <c r="A20" s="325"/>
      <c r="B20" s="326"/>
      <c r="C20" s="327"/>
      <c r="D20" s="88"/>
      <c r="E20" s="88"/>
      <c r="F20" s="88"/>
      <c r="G20" s="89"/>
      <c r="H20" s="89"/>
      <c r="I20" s="115"/>
      <c r="J20" s="110">
        <f>H20*G20</f>
        <v>0</v>
      </c>
    </row>
    <row r="21" spans="1:10" ht="15.75" x14ac:dyDescent="0.25">
      <c r="A21" s="328" t="s">
        <v>1338</v>
      </c>
      <c r="B21" s="329"/>
      <c r="C21" s="329"/>
      <c r="D21" s="329"/>
      <c r="E21" s="329"/>
      <c r="F21" s="329"/>
      <c r="G21" s="8" t="s">
        <v>57</v>
      </c>
      <c r="H21" s="9" t="e">
        <f>J21/J27</f>
        <v>#DIV/0!</v>
      </c>
      <c r="I21" s="8" t="s">
        <v>58</v>
      </c>
      <c r="J21" s="10">
        <f>SUM(J23:J24)</f>
        <v>0</v>
      </c>
    </row>
    <row r="22" spans="1:10" ht="47.25" x14ac:dyDescent="0.25">
      <c r="A22" s="345" t="s">
        <v>59</v>
      </c>
      <c r="B22" s="346"/>
      <c r="C22" s="346"/>
      <c r="D22" s="113" t="s">
        <v>60</v>
      </c>
      <c r="E22" s="113" t="s">
        <v>61</v>
      </c>
      <c r="F22" s="113" t="s">
        <v>62</v>
      </c>
      <c r="G22" s="113" t="s">
        <v>63</v>
      </c>
      <c r="H22" s="113" t="s">
        <v>64</v>
      </c>
      <c r="I22" s="113"/>
      <c r="J22" s="114" t="s">
        <v>65</v>
      </c>
    </row>
    <row r="23" spans="1:10" ht="15.75" x14ac:dyDescent="0.25">
      <c r="A23" s="325"/>
      <c r="B23" s="326"/>
      <c r="C23" s="327"/>
      <c r="D23" s="88"/>
      <c r="E23" s="88"/>
      <c r="F23" s="88"/>
      <c r="G23" s="89"/>
      <c r="H23" s="89"/>
      <c r="I23" s="115"/>
      <c r="J23" s="110">
        <f>H23*G23</f>
        <v>0</v>
      </c>
    </row>
    <row r="24" spans="1:10" ht="15.75" x14ac:dyDescent="0.25">
      <c r="A24" s="325"/>
      <c r="B24" s="326"/>
      <c r="C24" s="327"/>
      <c r="D24" s="88"/>
      <c r="E24" s="88"/>
      <c r="F24" s="88"/>
      <c r="G24" s="89"/>
      <c r="H24" s="89"/>
      <c r="I24" s="115"/>
      <c r="J24" s="110"/>
    </row>
    <row r="25" spans="1:10" ht="15.75" x14ac:dyDescent="0.25">
      <c r="A25" s="328" t="s">
        <v>1339</v>
      </c>
      <c r="B25" s="329"/>
      <c r="C25" s="329"/>
      <c r="D25" s="329"/>
      <c r="E25" s="329"/>
      <c r="F25" s="329"/>
      <c r="G25" s="8" t="s">
        <v>57</v>
      </c>
      <c r="H25" s="9" t="e">
        <f>J25/J27</f>
        <v>#DIV/0!</v>
      </c>
      <c r="I25" s="8" t="s">
        <v>58</v>
      </c>
      <c r="J25" s="10">
        <f>J26</f>
        <v>0</v>
      </c>
    </row>
    <row r="26" spans="1:10" ht="15.75" customHeight="1" x14ac:dyDescent="0.25">
      <c r="A26" s="333" t="s">
        <v>1246</v>
      </c>
      <c r="B26" s="334"/>
      <c r="C26" s="334"/>
      <c r="D26" s="334"/>
      <c r="E26" s="334"/>
      <c r="F26" s="335"/>
      <c r="G26" s="113" t="s">
        <v>1245</v>
      </c>
      <c r="H26" s="117"/>
      <c r="I26" s="113" t="s">
        <v>58</v>
      </c>
      <c r="J26" s="120">
        <f>J2*H26</f>
        <v>0</v>
      </c>
    </row>
    <row r="27" spans="1:10" ht="15.75" x14ac:dyDescent="0.25">
      <c r="A27" s="336" t="s">
        <v>70</v>
      </c>
      <c r="B27" s="337"/>
      <c r="C27" s="337"/>
      <c r="D27" s="337"/>
      <c r="E27" s="337"/>
      <c r="F27" s="338"/>
      <c r="G27" s="11" t="s">
        <v>57</v>
      </c>
      <c r="H27" s="12" t="e">
        <f>J27/J27</f>
        <v>#DIV/0!</v>
      </c>
      <c r="I27" s="11" t="s">
        <v>58</v>
      </c>
      <c r="J27" s="13">
        <f>J25+J21+J17+J13+J9+J2</f>
        <v>0</v>
      </c>
    </row>
    <row r="28" spans="1:10" ht="15.75" x14ac:dyDescent="0.25">
      <c r="A28" s="339" t="s">
        <v>71</v>
      </c>
      <c r="B28" s="340"/>
      <c r="C28" s="340"/>
      <c r="D28" s="340"/>
      <c r="E28" s="340"/>
      <c r="F28" s="341"/>
      <c r="G28" s="14" t="s">
        <v>57</v>
      </c>
      <c r="H28" s="15" t="e">
        <f>J28/J27</f>
        <v>#DIV/0!</v>
      </c>
      <c r="I28" s="14" t="s">
        <v>58</v>
      </c>
      <c r="J28" s="16">
        <f>J21+J17+J13+J9+J2</f>
        <v>0</v>
      </c>
    </row>
    <row r="29" spans="1:10" ht="15.75" x14ac:dyDescent="0.25">
      <c r="A29" s="339" t="s">
        <v>72</v>
      </c>
      <c r="B29" s="340"/>
      <c r="C29" s="340"/>
      <c r="D29" s="340"/>
      <c r="E29" s="340"/>
      <c r="F29" s="341"/>
      <c r="G29" s="14" t="s">
        <v>57</v>
      </c>
      <c r="H29" s="15" t="e">
        <f>J29/J27</f>
        <v>#DIV/0!</v>
      </c>
      <c r="I29" s="14" t="s">
        <v>58</v>
      </c>
      <c r="J29" s="16">
        <f>J25</f>
        <v>0</v>
      </c>
    </row>
    <row r="30" spans="1:10" ht="15.75" x14ac:dyDescent="0.25">
      <c r="A30" s="342" t="s">
        <v>38</v>
      </c>
      <c r="B30" s="343"/>
      <c r="C30" s="343"/>
      <c r="D30" s="343"/>
      <c r="E30" s="343"/>
      <c r="F30" s="344"/>
      <c r="G30" s="17" t="s">
        <v>57</v>
      </c>
      <c r="H30" s="18" t="e">
        <f>J30/(J9+J13+J17+J21)</f>
        <v>#DIV/0!</v>
      </c>
      <c r="I30" s="17" t="s">
        <v>58</v>
      </c>
      <c r="J30" s="19">
        <f>IF(F3="NIE",0,IF(F3="ÁNO",J2,0))</f>
        <v>0</v>
      </c>
    </row>
    <row r="31" spans="1:10" ht="16.5" thickBot="1" x14ac:dyDescent="0.3">
      <c r="A31" s="330" t="s">
        <v>39</v>
      </c>
      <c r="B31" s="331"/>
      <c r="C31" s="331"/>
      <c r="D31" s="331"/>
      <c r="E31" s="331"/>
      <c r="F31" s="332"/>
      <c r="G31" s="20" t="s">
        <v>57</v>
      </c>
      <c r="H31" s="21" t="e">
        <f>J25/J2</f>
        <v>#DIV/0!</v>
      </c>
      <c r="I31" s="20" t="s">
        <v>58</v>
      </c>
      <c r="J31" s="22">
        <f>J25</f>
        <v>0</v>
      </c>
    </row>
  </sheetData>
  <sheetProtection sheet="1" objects="1" scenarios="1" selectLockedCells="1"/>
  <mergeCells count="35">
    <mergeCell ref="A1:J1"/>
    <mergeCell ref="I4:I5"/>
    <mergeCell ref="J4:J5"/>
    <mergeCell ref="A2:F2"/>
    <mergeCell ref="A3:E3"/>
    <mergeCell ref="C5:E5"/>
    <mergeCell ref="C6:E6"/>
    <mergeCell ref="A4:E4"/>
    <mergeCell ref="G4:G5"/>
    <mergeCell ref="H4:H5"/>
    <mergeCell ref="C7:E7"/>
    <mergeCell ref="A10:C10"/>
    <mergeCell ref="A11:C11"/>
    <mergeCell ref="C8:E8"/>
    <mergeCell ref="A9:F9"/>
    <mergeCell ref="A14:C14"/>
    <mergeCell ref="A15:C15"/>
    <mergeCell ref="A12:C12"/>
    <mergeCell ref="A13:F13"/>
    <mergeCell ref="A16:C16"/>
    <mergeCell ref="A18:C18"/>
    <mergeCell ref="A19:C19"/>
    <mergeCell ref="A17:F17"/>
    <mergeCell ref="A20:C20"/>
    <mergeCell ref="A21:F21"/>
    <mergeCell ref="A31:F31"/>
    <mergeCell ref="A24:C24"/>
    <mergeCell ref="A25:F25"/>
    <mergeCell ref="A26:F26"/>
    <mergeCell ref="A27:F27"/>
    <mergeCell ref="A28:F28"/>
    <mergeCell ref="A29:F29"/>
    <mergeCell ref="A30:F30"/>
    <mergeCell ref="A22:C22"/>
    <mergeCell ref="A23:C23"/>
  </mergeCells>
  <conditionalFormatting sqref="A6:J8">
    <cfRule type="expression" dxfId="3" priority="4">
      <formula>$F$3="ÁNO"</formula>
    </cfRule>
  </conditionalFormatting>
  <conditionalFormatting sqref="H3">
    <cfRule type="expression" dxfId="2" priority="3">
      <formula>$F$3="NIE"</formula>
    </cfRule>
  </conditionalFormatting>
  <conditionalFormatting sqref="J3">
    <cfRule type="expression" dxfId="1" priority="2">
      <formula>$F$3="NIE"</formula>
    </cfRule>
  </conditionalFormatting>
  <conditionalFormatting sqref="A6:J8 H3 J3">
    <cfRule type="expression" dxfId="0" priority="1">
      <formula>$F$3="vyber"</formula>
    </cfRule>
  </conditionalFormatting>
  <dataValidations count="3">
    <dataValidation type="decimal" allowBlank="1" showInputMessage="1" showErrorMessage="1" sqref="H26">
      <formula1>0</formula1>
      <formula2>0.15</formula2>
    </dataValidation>
    <dataValidation type="decimal" allowBlank="1" showInputMessage="1" showErrorMessage="1" sqref="H3">
      <formula1>0</formula1>
      <formula2>0.2</formula2>
    </dataValidation>
    <dataValidation type="list" allowBlank="1" showInputMessage="1" sqref="F3">
      <formula1>"ÁNO,NIE"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145"/>
  <sheetViews>
    <sheetView topLeftCell="A118" workbookViewId="0">
      <selection activeCell="C125" sqref="C125"/>
    </sheetView>
  </sheetViews>
  <sheetFormatPr defaultRowHeight="15" x14ac:dyDescent="0.25"/>
  <cols>
    <col min="1" max="1" width="3.5703125" customWidth="1"/>
    <col min="2" max="2" width="34.85546875" customWidth="1"/>
    <col min="3" max="3" width="28.42578125" customWidth="1"/>
    <col min="4" max="4" width="31.42578125" customWidth="1"/>
    <col min="5" max="5" width="23.140625" customWidth="1"/>
  </cols>
  <sheetData>
    <row r="4" spans="2:4" x14ac:dyDescent="0.25">
      <c r="B4" s="25" t="s">
        <v>129</v>
      </c>
      <c r="C4" s="25" t="s">
        <v>134</v>
      </c>
      <c r="D4" s="25" t="s">
        <v>135</v>
      </c>
    </row>
    <row r="5" spans="2:4" x14ac:dyDescent="0.25">
      <c r="B5" t="s">
        <v>130</v>
      </c>
      <c r="C5" t="str">
        <f>B13</f>
        <v>1 Využívanie inovačného potenciálu</v>
      </c>
      <c r="D5" t="str">
        <f>B19</f>
        <v>1.1 Zvýšenie relevantnosti obsahu vzdelávania pre potreby trhu práce s cieľom zlepšenia uplatniteľnosti na trhu práce</v>
      </c>
    </row>
    <row r="6" spans="2:4" x14ac:dyDescent="0.25">
      <c r="B6" t="s">
        <v>131</v>
      </c>
      <c r="C6" t="str">
        <f>B15</f>
        <v>3 Rozvoj miestnych iniciatív</v>
      </c>
      <c r="D6" t="str">
        <f>B23</f>
        <v>3.1 Zvýšenie kvalitatívnej úrovne cezhraničnej spolupráce miestnych a regionálnych aktérov</v>
      </c>
    </row>
    <row r="7" spans="2:4" x14ac:dyDescent="0.25">
      <c r="B7" t="s">
        <v>132</v>
      </c>
      <c r="C7" t="str">
        <f>B14</f>
        <v>2 Kvalitné životné prostredie</v>
      </c>
      <c r="D7" t="str">
        <f>B21</f>
        <v>2.1 Zvýšenie atraktívnosti kultúrneho a prírodného dedičstva pre obyvateľov a návštevníkov cezhraničného regiónu</v>
      </c>
    </row>
    <row r="8" spans="2:4" x14ac:dyDescent="0.25">
      <c r="B8" t="s">
        <v>133</v>
      </c>
      <c r="C8" t="str">
        <f>B14</f>
        <v>2 Kvalitné životné prostredie</v>
      </c>
      <c r="D8" t="str">
        <f>B22</f>
        <v>2.2 Ochrana biodiverzity cezhraničného územia prostredníctvom spolupráce v oblasti ochrany a koordinovaného riadenia prírodne významných území</v>
      </c>
    </row>
    <row r="12" spans="2:4" x14ac:dyDescent="0.25">
      <c r="B12" s="68" t="s">
        <v>95</v>
      </c>
      <c r="D12" s="68" t="s">
        <v>1224</v>
      </c>
    </row>
    <row r="13" spans="2:4" x14ac:dyDescent="0.25">
      <c r="B13" s="69" t="s">
        <v>96</v>
      </c>
      <c r="D13" s="69" t="s">
        <v>52</v>
      </c>
    </row>
    <row r="14" spans="2:4" x14ac:dyDescent="0.25">
      <c r="B14" s="69" t="s">
        <v>97</v>
      </c>
      <c r="D14" s="69" t="s">
        <v>53</v>
      </c>
    </row>
    <row r="15" spans="2:4" x14ac:dyDescent="0.25">
      <c r="B15" s="69" t="s">
        <v>98</v>
      </c>
      <c r="D15" s="69" t="e">
        <f>IF('Žiadosť o NFP'!#REF!="","","PP 1")</f>
        <v>#REF!</v>
      </c>
    </row>
    <row r="16" spans="2:4" x14ac:dyDescent="0.25">
      <c r="B16" s="70" t="s">
        <v>99</v>
      </c>
      <c r="D16" s="69" t="e">
        <f>IF('Žiadosť o NFP'!#REF!="","","PP 2")</f>
        <v>#REF!</v>
      </c>
    </row>
    <row r="17" spans="2:6" x14ac:dyDescent="0.25">
      <c r="D17" s="70" t="e">
        <f>IF('Žiadosť o NFP'!#REF!="","","PP 3")</f>
        <v>#REF!</v>
      </c>
    </row>
    <row r="18" spans="2:6" x14ac:dyDescent="0.25">
      <c r="B18" s="68" t="s">
        <v>100</v>
      </c>
      <c r="D18" t="str">
        <f>IF(Číselníky!D95="","",D95)</f>
        <v/>
      </c>
    </row>
    <row r="19" spans="2:6" x14ac:dyDescent="0.25">
      <c r="B19" s="69" t="s">
        <v>101</v>
      </c>
      <c r="C19" s="26" t="s">
        <v>161</v>
      </c>
    </row>
    <row r="20" spans="2:6" x14ac:dyDescent="0.25">
      <c r="B20" s="69" t="s">
        <v>102</v>
      </c>
      <c r="C20" s="26" t="s">
        <v>161</v>
      </c>
    </row>
    <row r="21" spans="2:6" x14ac:dyDescent="0.25">
      <c r="B21" s="69" t="s">
        <v>103</v>
      </c>
      <c r="C21" s="26" t="s">
        <v>161</v>
      </c>
    </row>
    <row r="22" spans="2:6" x14ac:dyDescent="0.25">
      <c r="B22" s="69" t="s">
        <v>104</v>
      </c>
      <c r="C22" s="26" t="s">
        <v>161</v>
      </c>
    </row>
    <row r="23" spans="2:6" x14ac:dyDescent="0.25">
      <c r="B23" s="69" t="s">
        <v>105</v>
      </c>
      <c r="C23" s="26" t="s">
        <v>161</v>
      </c>
    </row>
    <row r="24" spans="2:6" x14ac:dyDescent="0.25">
      <c r="B24" s="70" t="s">
        <v>106</v>
      </c>
      <c r="C24" s="26" t="s">
        <v>161</v>
      </c>
    </row>
    <row r="26" spans="2:6" x14ac:dyDescent="0.25">
      <c r="B26" s="68" t="s">
        <v>107</v>
      </c>
      <c r="D26" s="68" t="s">
        <v>136</v>
      </c>
      <c r="E26" s="23"/>
      <c r="F26" s="23"/>
    </row>
    <row r="27" spans="2:6" x14ac:dyDescent="0.25">
      <c r="B27" s="71" t="s">
        <v>108</v>
      </c>
      <c r="C27" s="26" t="s">
        <v>161</v>
      </c>
      <c r="D27" s="69" t="str">
        <f>IF('Žiadosť o NFP'!D56:H56=Číselníky!B13,Číselníky!B27,IF('Žiadosť o NFP'!D56:H56=Číselníky!B14,Číselníky!B34,IF('Žiadosť o NFP'!D56:H56=Číselníky!B15,Číselníky!B39,IF('Žiadosť o NFP'!D56:H56=Číselníky!B16,Číselníky!B40,""))))</f>
        <v>121 Príprava, vykonávanie, monitorovanie a kontrola</v>
      </c>
    </row>
    <row r="28" spans="2:6" x14ac:dyDescent="0.25">
      <c r="B28" s="69" t="s">
        <v>109</v>
      </c>
      <c r="C28" s="26" t="s">
        <v>161</v>
      </c>
      <c r="D28" s="69" t="str">
        <f>IF('Žiadosť o NFP'!D56:H56=Číselníky!B13,Číselníky!B28,IF('Žiadosť o NFP'!D56:H56=Číselníky!B14,Číselníky!B35,IF('Žiadosť o NFP'!D56:H56=Číselníky!B15,"",IF('Žiadosť o NFP'!D56:H56=Číselníky!B16,Číselníky!B41,""))))</f>
        <v>122 Hodnotenie a štúdie</v>
      </c>
    </row>
    <row r="29" spans="2:6" x14ac:dyDescent="0.25">
      <c r="B29" s="69" t="s">
        <v>110</v>
      </c>
      <c r="C29" s="26" t="s">
        <v>161</v>
      </c>
      <c r="D29" s="69" t="str">
        <f>IF('Žiadosť o NFP'!D56:H56=Číselníky!B13,Číselníky!B29,IF('Žiadosť o NFP'!D56:H56=Číselníky!B14,Číselníky!B36,IF('Žiadosť o NFP'!D56:H56=Číselníky!B15,"",IF('Žiadosť o NFP'!D56:H56=Číselníky!B16,Číselníky!B42,""))))</f>
        <v xml:space="preserve">123 Informovanie a komunikácia </v>
      </c>
    </row>
    <row r="30" spans="2:6" x14ac:dyDescent="0.25">
      <c r="B30" s="69" t="s">
        <v>111</v>
      </c>
      <c r="C30" s="26" t="s">
        <v>161</v>
      </c>
      <c r="D30" s="69" t="str">
        <f>IF('Žiadosť o NFP'!D56:H56=Číselníky!B13,Číselníky!B30,IF('Žiadosť o NFP'!D56:H56=Číselníky!B14,Číselníky!B37,IF('Žiadosť o NFP'!D56:H56=Číselníky!B15,"",IF('Žiadosť o NFP'!D56:H56=Číselníky!B16,"",""))))</f>
        <v/>
      </c>
    </row>
    <row r="31" spans="2:6" x14ac:dyDescent="0.25">
      <c r="B31" s="69" t="s">
        <v>112</v>
      </c>
      <c r="C31" s="26" t="s">
        <v>161</v>
      </c>
      <c r="D31" s="69" t="str">
        <f>IF('Žiadosť o NFP'!D56:H56=Číselníky!B13,Číselníky!B31,IF('Žiadosť o NFP'!D56:H56=Číselníky!B14,Číselníky!B38,IF('Žiadosť o NFP'!D56:H56=Číselníky!B15,"",IF('Žiadosť o NFP'!D56:H56=Číselníky!B16,"",""))))</f>
        <v/>
      </c>
    </row>
    <row r="32" spans="2:6" x14ac:dyDescent="0.25">
      <c r="B32" s="69" t="s">
        <v>113</v>
      </c>
      <c r="C32" s="26" t="s">
        <v>161</v>
      </c>
      <c r="D32" s="69" t="str">
        <f>IF('Žiadosť o NFP'!D56:H56=Číselníky!B13,Číselníky!B32,IF('Žiadosť o NFP'!D56:H56=Číselníky!B14,"",IF('Žiadosť o NFP'!D56:H56=Číselníky!B15,"",IF('Žiadosť o NFP'!D56:H56=Číselníky!B16,"",""))))</f>
        <v/>
      </c>
    </row>
    <row r="33" spans="2:4" x14ac:dyDescent="0.25">
      <c r="B33" s="70" t="s">
        <v>114</v>
      </c>
      <c r="C33" s="26" t="s">
        <v>161</v>
      </c>
      <c r="D33" s="70" t="str">
        <f>IF('Žiadosť o NFP'!D56:H56=Číselníky!B13,Číselníky!B33,IF('Žiadosť o NFP'!D56:H56=Číselníky!B14,"",IF('Žiadosť o NFP'!D56:H56=Číselníky!B15,"",IF('Žiadosť o NFP'!D56:H56=Číselníky!B16,"",""))))</f>
        <v/>
      </c>
    </row>
    <row r="34" spans="2:4" x14ac:dyDescent="0.25">
      <c r="B34" s="69" t="s">
        <v>115</v>
      </c>
      <c r="C34" s="26" t="s">
        <v>161</v>
      </c>
    </row>
    <row r="35" spans="2:4" x14ac:dyDescent="0.25">
      <c r="B35" s="69" t="s">
        <v>116</v>
      </c>
      <c r="C35" s="26" t="s">
        <v>161</v>
      </c>
      <c r="D35" s="68" t="s">
        <v>1209</v>
      </c>
    </row>
    <row r="36" spans="2:4" x14ac:dyDescent="0.25">
      <c r="B36" s="69" t="s">
        <v>117</v>
      </c>
      <c r="C36" s="26" t="s">
        <v>161</v>
      </c>
      <c r="D36" s="69" t="s">
        <v>1251</v>
      </c>
    </row>
    <row r="37" spans="2:4" x14ac:dyDescent="0.25">
      <c r="B37" s="69" t="s">
        <v>118</v>
      </c>
      <c r="C37" s="26" t="s">
        <v>161</v>
      </c>
      <c r="D37" s="69" t="s">
        <v>1252</v>
      </c>
    </row>
    <row r="38" spans="2:4" x14ac:dyDescent="0.25">
      <c r="B38" s="70" t="s">
        <v>119</v>
      </c>
      <c r="C38" s="26" t="s">
        <v>161</v>
      </c>
      <c r="D38" s="69" t="s">
        <v>1210</v>
      </c>
    </row>
    <row r="39" spans="2:4" x14ac:dyDescent="0.25">
      <c r="B39" s="72" t="s">
        <v>120</v>
      </c>
      <c r="C39" s="26" t="s">
        <v>161</v>
      </c>
      <c r="D39" s="69" t="s">
        <v>1253</v>
      </c>
    </row>
    <row r="40" spans="2:4" x14ac:dyDescent="0.25">
      <c r="B40" s="69" t="s">
        <v>121</v>
      </c>
      <c r="C40" s="26" t="s">
        <v>161</v>
      </c>
      <c r="D40" s="69" t="s">
        <v>1211</v>
      </c>
    </row>
    <row r="41" spans="2:4" x14ac:dyDescent="0.25">
      <c r="B41" s="69" t="s">
        <v>122</v>
      </c>
      <c r="C41" s="26" t="s">
        <v>161</v>
      </c>
      <c r="D41" s="69" t="s">
        <v>1254</v>
      </c>
    </row>
    <row r="42" spans="2:4" x14ac:dyDescent="0.25">
      <c r="B42" s="70" t="s">
        <v>123</v>
      </c>
      <c r="C42" s="26" t="s">
        <v>161</v>
      </c>
      <c r="D42" s="69" t="s">
        <v>1255</v>
      </c>
    </row>
    <row r="43" spans="2:4" x14ac:dyDescent="0.25">
      <c r="D43" s="69" t="s">
        <v>1256</v>
      </c>
    </row>
    <row r="44" spans="2:4" x14ac:dyDescent="0.25">
      <c r="B44" s="68" t="s">
        <v>124</v>
      </c>
      <c r="D44" s="69" t="s">
        <v>1257</v>
      </c>
    </row>
    <row r="45" spans="2:4" x14ac:dyDescent="0.25">
      <c r="B45" s="70" t="s">
        <v>94</v>
      </c>
      <c r="D45" s="69" t="s">
        <v>1258</v>
      </c>
    </row>
    <row r="46" spans="2:4" x14ac:dyDescent="0.25">
      <c r="D46" s="69" t="s">
        <v>1259</v>
      </c>
    </row>
    <row r="47" spans="2:4" x14ac:dyDescent="0.25">
      <c r="B47" s="68" t="s">
        <v>125</v>
      </c>
      <c r="D47" s="69" t="s">
        <v>1260</v>
      </c>
    </row>
    <row r="48" spans="2:4" x14ac:dyDescent="0.25">
      <c r="B48" s="69" t="s">
        <v>126</v>
      </c>
      <c r="C48" s="26" t="s">
        <v>161</v>
      </c>
      <c r="D48" s="69" t="s">
        <v>1261</v>
      </c>
    </row>
    <row r="49" spans="2:4" x14ac:dyDescent="0.25">
      <c r="B49" s="69" t="s">
        <v>127</v>
      </c>
      <c r="C49" s="26" t="s">
        <v>161</v>
      </c>
      <c r="D49" s="69" t="s">
        <v>1262</v>
      </c>
    </row>
    <row r="50" spans="2:4" x14ac:dyDescent="0.25">
      <c r="B50" s="70" t="s">
        <v>128</v>
      </c>
      <c r="C50" s="26" t="s">
        <v>161</v>
      </c>
      <c r="D50" s="69" t="s">
        <v>1263</v>
      </c>
    </row>
    <row r="51" spans="2:4" x14ac:dyDescent="0.25">
      <c r="B51" s="100" t="s">
        <v>1240</v>
      </c>
      <c r="C51" s="26"/>
      <c r="D51" s="69" t="s">
        <v>1264</v>
      </c>
    </row>
    <row r="52" spans="2:4" x14ac:dyDescent="0.25">
      <c r="B52" s="100" t="s">
        <v>1239</v>
      </c>
      <c r="C52" s="26"/>
      <c r="D52" s="69" t="s">
        <v>1265</v>
      </c>
    </row>
    <row r="53" spans="2:4" x14ac:dyDescent="0.25">
      <c r="B53" s="100" t="s">
        <v>1241</v>
      </c>
      <c r="C53" s="26"/>
      <c r="D53" s="69" t="s">
        <v>1266</v>
      </c>
    </row>
    <row r="54" spans="2:4" x14ac:dyDescent="0.25">
      <c r="B54" s="101" t="s">
        <v>1242</v>
      </c>
      <c r="C54" s="26"/>
      <c r="D54" s="69" t="s">
        <v>1267</v>
      </c>
    </row>
    <row r="55" spans="2:4" x14ac:dyDescent="0.25">
      <c r="D55" s="69" t="s">
        <v>1268</v>
      </c>
    </row>
    <row r="56" spans="2:4" x14ac:dyDescent="0.25">
      <c r="B56" s="68" t="s">
        <v>145</v>
      </c>
      <c r="C56" s="79" t="s">
        <v>153</v>
      </c>
      <c r="D56" s="69" t="s">
        <v>1269</v>
      </c>
    </row>
    <row r="57" spans="2:4" x14ac:dyDescent="0.25">
      <c r="B57" s="69" t="s">
        <v>146</v>
      </c>
      <c r="C57" s="80" t="s">
        <v>155</v>
      </c>
      <c r="D57" s="69" t="s">
        <v>1270</v>
      </c>
    </row>
    <row r="58" spans="2:4" x14ac:dyDescent="0.25">
      <c r="B58" s="69" t="s">
        <v>147</v>
      </c>
      <c r="C58" s="80" t="s">
        <v>156</v>
      </c>
      <c r="D58" s="69" t="s">
        <v>1271</v>
      </c>
    </row>
    <row r="59" spans="2:4" x14ac:dyDescent="0.25">
      <c r="B59" s="70" t="s">
        <v>148</v>
      </c>
      <c r="C59" s="81" t="s">
        <v>157</v>
      </c>
      <c r="D59" s="70" t="s">
        <v>1272</v>
      </c>
    </row>
    <row r="60" spans="2:4" x14ac:dyDescent="0.25">
      <c r="D60" s="69"/>
    </row>
    <row r="61" spans="2:4" x14ac:dyDescent="0.25">
      <c r="D61" s="69"/>
    </row>
    <row r="62" spans="2:4" x14ac:dyDescent="0.25">
      <c r="B62" s="68" t="s">
        <v>149</v>
      </c>
      <c r="C62" s="79" t="s">
        <v>154</v>
      </c>
      <c r="D62" s="70"/>
    </row>
    <row r="63" spans="2:4" x14ac:dyDescent="0.25">
      <c r="B63" s="69" t="s">
        <v>150</v>
      </c>
      <c r="C63" s="69" t="s">
        <v>158</v>
      </c>
    </row>
    <row r="64" spans="2:4" x14ac:dyDescent="0.25">
      <c r="B64" s="69" t="s">
        <v>151</v>
      </c>
      <c r="C64" s="69" t="s">
        <v>159</v>
      </c>
    </row>
    <row r="65" spans="2:7" x14ac:dyDescent="0.25">
      <c r="B65" s="70" t="s">
        <v>152</v>
      </c>
      <c r="C65" s="70" t="s">
        <v>160</v>
      </c>
    </row>
    <row r="68" spans="2:7" x14ac:dyDescent="0.25">
      <c r="B68" s="25" t="s">
        <v>165</v>
      </c>
      <c r="E68" s="68" t="s">
        <v>559</v>
      </c>
      <c r="G68" s="23" t="s">
        <v>525</v>
      </c>
    </row>
    <row r="69" spans="2:7" x14ac:dyDescent="0.25">
      <c r="B69" s="25" t="s">
        <v>166</v>
      </c>
      <c r="C69" s="29" t="s">
        <v>135</v>
      </c>
      <c r="E69" s="70" t="str">
        <f>'Žiadosť o NFP'!D57</f>
        <v>Zabezpečenie kvalitnej a plynulej implementácie programu ako predpokladu zabezpečenia dosiahnutia stanovených cieľov</v>
      </c>
      <c r="F69" s="28" t="str">
        <f>LEFT(E69,3)</f>
        <v>Zab</v>
      </c>
    </row>
    <row r="70" spans="2:7" x14ac:dyDescent="0.25">
      <c r="B70" t="s">
        <v>527</v>
      </c>
      <c r="C70" s="73" t="s">
        <v>520</v>
      </c>
      <c r="E70" s="68" t="s">
        <v>166</v>
      </c>
    </row>
    <row r="71" spans="2:7" x14ac:dyDescent="0.25">
      <c r="B71" t="s">
        <v>528</v>
      </c>
      <c r="C71" s="73" t="s">
        <v>520</v>
      </c>
      <c r="E71" s="69" t="str">
        <f>IF($F$69=C70,B70,IF($F$69=C77,B77,IF($F$69=C82,B82,IF($F$69=C89,B89,IF($F$69=C97,B97,"")))))</f>
        <v/>
      </c>
    </row>
    <row r="72" spans="2:7" x14ac:dyDescent="0.25">
      <c r="B72" t="s">
        <v>529</v>
      </c>
      <c r="C72" s="73" t="s">
        <v>520</v>
      </c>
      <c r="E72" s="69" t="str">
        <f t="shared" ref="E72:E74" si="0">IF($F$69=C71,B71,IF($F$69=C78,B78,IF($F$69=C83,B83,IF($F$69=C90,B90,IF($F$69=C98,B98,"")))))</f>
        <v/>
      </c>
    </row>
    <row r="73" spans="2:7" x14ac:dyDescent="0.25">
      <c r="B73" t="s">
        <v>530</v>
      </c>
      <c r="C73" s="73" t="s">
        <v>520</v>
      </c>
      <c r="E73" s="69" t="str">
        <f t="shared" si="0"/>
        <v/>
      </c>
    </row>
    <row r="74" spans="2:7" x14ac:dyDescent="0.25">
      <c r="B74" t="s">
        <v>531</v>
      </c>
      <c r="C74" s="73" t="s">
        <v>520</v>
      </c>
      <c r="E74" s="69" t="str">
        <f t="shared" si="0"/>
        <v/>
      </c>
    </row>
    <row r="75" spans="2:7" x14ac:dyDescent="0.25">
      <c r="B75" t="s">
        <v>532</v>
      </c>
      <c r="C75" s="73" t="s">
        <v>520</v>
      </c>
      <c r="E75" s="69" t="str">
        <f>IF($F$69=C74,B74,IF($F$69=C81,B81,IF($F$69=C86,B86,IF($F$69=C93,B93,IF($F$69="3.1","","")))))</f>
        <v/>
      </c>
    </row>
    <row r="76" spans="2:7" x14ac:dyDescent="0.25">
      <c r="B76" s="24" t="s">
        <v>533</v>
      </c>
      <c r="C76" s="74" t="s">
        <v>520</v>
      </c>
      <c r="E76" s="69" t="str">
        <f>IF($F$69=C75,B75,IF($F$69="1.2","",IF($F$69=C87,B87,IF($F$69=C94,B94,IF($F$69="3.1","","")))))</f>
        <v/>
      </c>
    </row>
    <row r="77" spans="2:7" x14ac:dyDescent="0.25">
      <c r="B77" t="s">
        <v>534</v>
      </c>
      <c r="C77" s="75" t="s">
        <v>521</v>
      </c>
      <c r="E77" s="70" t="str">
        <f>IF($F$69=C76,B76,IF($F$69="1.2","",IF($F$69=C88,B88,IF($F$69=C95,B95,IF($F$69="3.1","","")))))</f>
        <v/>
      </c>
    </row>
    <row r="78" spans="2:7" x14ac:dyDescent="0.25">
      <c r="B78" t="s">
        <v>535</v>
      </c>
      <c r="C78" s="76" t="s">
        <v>521</v>
      </c>
      <c r="E78" s="31"/>
    </row>
    <row r="79" spans="2:7" x14ac:dyDescent="0.25">
      <c r="B79" t="s">
        <v>536</v>
      </c>
      <c r="C79" s="77" t="s">
        <v>521</v>
      </c>
      <c r="E79" s="68" t="s">
        <v>1225</v>
      </c>
    </row>
    <row r="80" spans="2:7" x14ac:dyDescent="0.25">
      <c r="B80" t="s">
        <v>537</v>
      </c>
      <c r="C80" s="77" t="s">
        <v>521</v>
      </c>
      <c r="E80" s="69" t="s">
        <v>1226</v>
      </c>
      <c r="F80" s="30" t="s">
        <v>520</v>
      </c>
    </row>
    <row r="81" spans="2:6" x14ac:dyDescent="0.25">
      <c r="B81" s="24" t="s">
        <v>538</v>
      </c>
      <c r="C81" s="78" t="s">
        <v>521</v>
      </c>
      <c r="E81" s="69" t="s">
        <v>1227</v>
      </c>
      <c r="F81" s="30" t="s">
        <v>520</v>
      </c>
    </row>
    <row r="82" spans="2:6" x14ac:dyDescent="0.25">
      <c r="B82" t="s">
        <v>539</v>
      </c>
      <c r="C82" s="73" t="s">
        <v>522</v>
      </c>
      <c r="E82" s="69" t="s">
        <v>1228</v>
      </c>
      <c r="F82" s="30" t="s">
        <v>520</v>
      </c>
    </row>
    <row r="83" spans="2:6" x14ac:dyDescent="0.25">
      <c r="B83" t="s">
        <v>540</v>
      </c>
      <c r="C83" s="73" t="s">
        <v>522</v>
      </c>
      <c r="E83" s="69" t="s">
        <v>1229</v>
      </c>
      <c r="F83" s="30" t="s">
        <v>521</v>
      </c>
    </row>
    <row r="84" spans="2:6" x14ac:dyDescent="0.25">
      <c r="B84" t="s">
        <v>541</v>
      </c>
      <c r="C84" s="73" t="s">
        <v>522</v>
      </c>
      <c r="E84" s="69" t="s">
        <v>1230</v>
      </c>
      <c r="F84" s="30" t="s">
        <v>522</v>
      </c>
    </row>
    <row r="85" spans="2:6" x14ac:dyDescent="0.25">
      <c r="B85" t="s">
        <v>542</v>
      </c>
      <c r="C85" s="73" t="s">
        <v>522</v>
      </c>
      <c r="E85" s="69" t="s">
        <v>1231</v>
      </c>
      <c r="F85" s="30" t="s">
        <v>522</v>
      </c>
    </row>
    <row r="86" spans="2:6" x14ac:dyDescent="0.25">
      <c r="B86" t="s">
        <v>543</v>
      </c>
      <c r="C86" s="73" t="s">
        <v>522</v>
      </c>
      <c r="E86" s="69" t="s">
        <v>1230</v>
      </c>
      <c r="F86" s="30" t="s">
        <v>523</v>
      </c>
    </row>
    <row r="87" spans="2:6" x14ac:dyDescent="0.25">
      <c r="B87" t="s">
        <v>544</v>
      </c>
      <c r="C87" s="73" t="s">
        <v>522</v>
      </c>
      <c r="E87" s="69" t="s">
        <v>1231</v>
      </c>
      <c r="F87" s="30" t="s">
        <v>523</v>
      </c>
    </row>
    <row r="88" spans="2:6" x14ac:dyDescent="0.25">
      <c r="B88" s="24" t="s">
        <v>545</v>
      </c>
      <c r="C88" s="74" t="s">
        <v>522</v>
      </c>
      <c r="E88" s="69" t="s">
        <v>1230</v>
      </c>
      <c r="F88" s="30" t="s">
        <v>524</v>
      </c>
    </row>
    <row r="89" spans="2:6" x14ac:dyDescent="0.25">
      <c r="B89" t="s">
        <v>546</v>
      </c>
      <c r="C89" s="73" t="s">
        <v>523</v>
      </c>
      <c r="E89" s="69" t="s">
        <v>1232</v>
      </c>
      <c r="F89" s="30" t="s">
        <v>524</v>
      </c>
    </row>
    <row r="90" spans="2:6" x14ac:dyDescent="0.25">
      <c r="B90" t="s">
        <v>547</v>
      </c>
      <c r="C90" s="73" t="s">
        <v>523</v>
      </c>
      <c r="E90" s="70" t="s">
        <v>1233</v>
      </c>
      <c r="F90" s="30" t="s">
        <v>524</v>
      </c>
    </row>
    <row r="91" spans="2:6" x14ac:dyDescent="0.25">
      <c r="B91" t="s">
        <v>548</v>
      </c>
      <c r="C91" s="73" t="s">
        <v>523</v>
      </c>
      <c r="E91" s="82" t="s">
        <v>1234</v>
      </c>
      <c r="F91" s="72" t="str">
        <f>LEFT(E69,3)</f>
        <v>Zab</v>
      </c>
    </row>
    <row r="92" spans="2:6" x14ac:dyDescent="0.25">
      <c r="B92" t="s">
        <v>549</v>
      </c>
      <c r="C92" s="73" t="s">
        <v>523</v>
      </c>
      <c r="E92" s="83" t="str">
        <f>IF($F$91=F80,E80,IF($F$91=F83,E83,IF($F$91=F84,E84,IF($F$91=F86,E86,IF($F$91=F88,E88,"")))))</f>
        <v/>
      </c>
    </row>
    <row r="93" spans="2:6" x14ac:dyDescent="0.25">
      <c r="B93" t="s">
        <v>550</v>
      </c>
      <c r="C93" s="73" t="s">
        <v>523</v>
      </c>
      <c r="E93" s="69" t="str">
        <f>IF($F$91=F81,E81,IF($F$91=F85,E85,IF($F$91=F87,E87,IF($F$91=F89,E89,""))))</f>
        <v/>
      </c>
    </row>
    <row r="94" spans="2:6" x14ac:dyDescent="0.25">
      <c r="B94" t="s">
        <v>551</v>
      </c>
      <c r="C94" s="73" t="s">
        <v>523</v>
      </c>
      <c r="E94" s="70" t="str">
        <f>IF($F$91=F82,E82,IF($F$91=F90,E90,""))</f>
        <v/>
      </c>
    </row>
    <row r="95" spans="2:6" x14ac:dyDescent="0.25">
      <c r="B95" t="s">
        <v>552</v>
      </c>
      <c r="C95" s="73" t="s">
        <v>523</v>
      </c>
    </row>
    <row r="96" spans="2:6" x14ac:dyDescent="0.25">
      <c r="B96" s="24" t="s">
        <v>553</v>
      </c>
      <c r="C96" s="74" t="s">
        <v>523</v>
      </c>
    </row>
    <row r="97" spans="2:3" x14ac:dyDescent="0.25">
      <c r="B97" t="s">
        <v>554</v>
      </c>
      <c r="C97" s="73" t="s">
        <v>524</v>
      </c>
    </row>
    <row r="98" spans="2:3" x14ac:dyDescent="0.25">
      <c r="B98" t="s">
        <v>555</v>
      </c>
      <c r="C98" s="73" t="s">
        <v>524</v>
      </c>
    </row>
    <row r="99" spans="2:3" x14ac:dyDescent="0.25">
      <c r="B99" t="s">
        <v>556</v>
      </c>
      <c r="C99" s="73" t="s">
        <v>524</v>
      </c>
    </row>
    <row r="100" spans="2:3" x14ac:dyDescent="0.25">
      <c r="B100" t="s">
        <v>557</v>
      </c>
      <c r="C100" s="73" t="s">
        <v>524</v>
      </c>
    </row>
    <row r="107" spans="2:3" x14ac:dyDescent="0.25">
      <c r="B107" t="s">
        <v>1294</v>
      </c>
    </row>
    <row r="108" spans="2:3" ht="15" customHeight="1" x14ac:dyDescent="0.25">
      <c r="B108" t="s">
        <v>62</v>
      </c>
      <c r="C108" t="s">
        <v>1295</v>
      </c>
    </row>
    <row r="109" spans="2:3" x14ac:dyDescent="0.25">
      <c r="B109" t="s">
        <v>1293</v>
      </c>
      <c r="C109" t="s">
        <v>36</v>
      </c>
    </row>
    <row r="110" spans="2:3" ht="15" customHeight="1" x14ac:dyDescent="0.25">
      <c r="B110" t="s">
        <v>1290</v>
      </c>
      <c r="C110" t="s">
        <v>36</v>
      </c>
    </row>
    <row r="111" spans="2:3" x14ac:dyDescent="0.25">
      <c r="B111" t="s">
        <v>1285</v>
      </c>
      <c r="C111" t="s">
        <v>36</v>
      </c>
    </row>
    <row r="112" spans="2:3" x14ac:dyDescent="0.25">
      <c r="B112" t="s">
        <v>1283</v>
      </c>
      <c r="C112" t="s">
        <v>1277</v>
      </c>
    </row>
    <row r="113" spans="2:3" x14ac:dyDescent="0.25">
      <c r="B113" t="s">
        <v>1282</v>
      </c>
      <c r="C113" t="s">
        <v>36</v>
      </c>
    </row>
    <row r="114" spans="2:3" x14ac:dyDescent="0.25">
      <c r="B114" t="s">
        <v>1286</v>
      </c>
      <c r="C114" t="s">
        <v>36</v>
      </c>
    </row>
    <row r="115" spans="2:3" x14ac:dyDescent="0.25">
      <c r="B115" t="s">
        <v>1289</v>
      </c>
      <c r="C115" t="s">
        <v>36</v>
      </c>
    </row>
    <row r="116" spans="2:3" x14ac:dyDescent="0.25">
      <c r="B116" t="s">
        <v>1287</v>
      </c>
      <c r="C116" t="s">
        <v>1278</v>
      </c>
    </row>
    <row r="117" spans="2:3" x14ac:dyDescent="0.25">
      <c r="B117" t="s">
        <v>1279</v>
      </c>
      <c r="C117" t="s">
        <v>1276</v>
      </c>
    </row>
    <row r="118" spans="2:3" x14ac:dyDescent="0.25">
      <c r="B118" t="s">
        <v>1248</v>
      </c>
      <c r="C118" t="s">
        <v>36</v>
      </c>
    </row>
    <row r="119" spans="2:3" x14ac:dyDescent="0.25">
      <c r="B119" t="s">
        <v>1284</v>
      </c>
      <c r="C119" t="s">
        <v>1277</v>
      </c>
    </row>
    <row r="120" spans="2:3" x14ac:dyDescent="0.25">
      <c r="B120" t="s">
        <v>1291</v>
      </c>
      <c r="C120" t="s">
        <v>36</v>
      </c>
    </row>
    <row r="121" spans="2:3" x14ac:dyDescent="0.25">
      <c r="B121" t="s">
        <v>1288</v>
      </c>
      <c r="C121" t="s">
        <v>36</v>
      </c>
    </row>
    <row r="122" spans="2:3" x14ac:dyDescent="0.25">
      <c r="B122" t="s">
        <v>1292</v>
      </c>
      <c r="C122" t="s">
        <v>36</v>
      </c>
    </row>
    <row r="123" spans="2:3" x14ac:dyDescent="0.25">
      <c r="B123" t="s">
        <v>1281</v>
      </c>
      <c r="C123" t="s">
        <v>36</v>
      </c>
    </row>
    <row r="124" spans="2:3" x14ac:dyDescent="0.25">
      <c r="B124" t="s">
        <v>1249</v>
      </c>
      <c r="C124" t="s">
        <v>36</v>
      </c>
    </row>
    <row r="125" spans="2:3" x14ac:dyDescent="0.25">
      <c r="B125" t="s">
        <v>1280</v>
      </c>
      <c r="C125" t="s">
        <v>36</v>
      </c>
    </row>
    <row r="128" spans="2:3" x14ac:dyDescent="0.25">
      <c r="B128" t="s">
        <v>1296</v>
      </c>
    </row>
    <row r="129" spans="2:2" x14ac:dyDescent="0.25">
      <c r="B129" t="s">
        <v>1279</v>
      </c>
    </row>
    <row r="130" spans="2:2" x14ac:dyDescent="0.25">
      <c r="B130" t="s">
        <v>1280</v>
      </c>
    </row>
    <row r="131" spans="2:2" x14ac:dyDescent="0.25">
      <c r="B131" t="s">
        <v>1281</v>
      </c>
    </row>
    <row r="132" spans="2:2" x14ac:dyDescent="0.25">
      <c r="B132" t="s">
        <v>1282</v>
      </c>
    </row>
    <row r="133" spans="2:2" x14ac:dyDescent="0.25">
      <c r="B133" t="s">
        <v>1283</v>
      </c>
    </row>
    <row r="134" spans="2:2" x14ac:dyDescent="0.25">
      <c r="B134" t="s">
        <v>1284</v>
      </c>
    </row>
    <row r="135" spans="2:2" x14ac:dyDescent="0.25">
      <c r="B135" t="s">
        <v>1285</v>
      </c>
    </row>
    <row r="136" spans="2:2" x14ac:dyDescent="0.25">
      <c r="B136" t="s">
        <v>1286</v>
      </c>
    </row>
    <row r="137" spans="2:2" x14ac:dyDescent="0.25">
      <c r="B137" t="s">
        <v>1287</v>
      </c>
    </row>
    <row r="138" spans="2:2" x14ac:dyDescent="0.25">
      <c r="B138" t="s">
        <v>1288</v>
      </c>
    </row>
    <row r="139" spans="2:2" x14ac:dyDescent="0.25">
      <c r="B139" t="s">
        <v>1289</v>
      </c>
    </row>
    <row r="140" spans="2:2" x14ac:dyDescent="0.25">
      <c r="B140" t="s">
        <v>1290</v>
      </c>
    </row>
    <row r="141" spans="2:2" x14ac:dyDescent="0.25">
      <c r="B141" t="s">
        <v>1291</v>
      </c>
    </row>
    <row r="142" spans="2:2" x14ac:dyDescent="0.25">
      <c r="B142" t="s">
        <v>1292</v>
      </c>
    </row>
    <row r="143" spans="2:2" x14ac:dyDescent="0.25">
      <c r="B143" t="s">
        <v>1293</v>
      </c>
    </row>
    <row r="144" spans="2:2" x14ac:dyDescent="0.25">
      <c r="B144" t="s">
        <v>1248</v>
      </c>
    </row>
    <row r="145" spans="2:2" x14ac:dyDescent="0.25">
      <c r="B145" t="s">
        <v>1249</v>
      </c>
    </row>
  </sheetData>
  <sheetProtection password="FAFE" sheet="1" objects="1" scenarios="1" selectLockedCells="1" selectUnlockedCells="1"/>
  <sortState ref="B109:C123">
    <sortCondition ref="B109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780"/>
  <sheetViews>
    <sheetView topLeftCell="B1" zoomScale="85" zoomScaleNormal="85" workbookViewId="0">
      <selection activeCell="E290" sqref="E290"/>
    </sheetView>
  </sheetViews>
  <sheetFormatPr defaultRowHeight="15" x14ac:dyDescent="0.25"/>
  <cols>
    <col min="1" max="1" width="3.5703125" customWidth="1"/>
    <col min="2" max="2" width="33.28515625" bestFit="1" customWidth="1"/>
    <col min="3" max="3" width="41.7109375" customWidth="1"/>
    <col min="4" max="4" width="53.28515625" customWidth="1"/>
    <col min="5" max="5" width="178.5703125" bestFit="1" customWidth="1"/>
    <col min="6" max="6" width="40.28515625" customWidth="1"/>
    <col min="7" max="7" width="24.140625" customWidth="1"/>
    <col min="8" max="9" width="37.85546875" customWidth="1"/>
  </cols>
  <sheetData>
    <row r="2" spans="2:9" x14ac:dyDescent="0.25">
      <c r="B2" s="34" t="s">
        <v>95</v>
      </c>
      <c r="C2" s="34" t="s">
        <v>558</v>
      </c>
      <c r="D2" s="34" t="s">
        <v>166</v>
      </c>
      <c r="E2" s="34" t="s">
        <v>26</v>
      </c>
      <c r="F2" s="34" t="s">
        <v>560</v>
      </c>
      <c r="H2" s="34" t="s">
        <v>26</v>
      </c>
      <c r="I2" s="34" t="s">
        <v>560</v>
      </c>
    </row>
    <row r="3" spans="2:9" x14ac:dyDescent="0.25">
      <c r="B3" s="35" t="s">
        <v>96</v>
      </c>
      <c r="C3" s="36" t="s">
        <v>101</v>
      </c>
      <c r="D3" s="35" t="s">
        <v>527</v>
      </c>
      <c r="E3" s="35" t="s">
        <v>727</v>
      </c>
      <c r="F3" s="35" t="s">
        <v>168</v>
      </c>
      <c r="H3" s="35" t="s">
        <v>727</v>
      </c>
      <c r="I3" s="35" t="s">
        <v>168</v>
      </c>
    </row>
    <row r="4" spans="2:9" x14ac:dyDescent="0.25">
      <c r="B4" s="35" t="s">
        <v>96</v>
      </c>
      <c r="C4" s="36" t="s">
        <v>101</v>
      </c>
      <c r="D4" s="35" t="s">
        <v>527</v>
      </c>
      <c r="E4" s="35" t="s">
        <v>728</v>
      </c>
      <c r="F4" s="35" t="s">
        <v>168</v>
      </c>
      <c r="H4" s="35" t="s">
        <v>907</v>
      </c>
      <c r="I4" s="35" t="s">
        <v>334</v>
      </c>
    </row>
    <row r="5" spans="2:9" x14ac:dyDescent="0.25">
      <c r="B5" s="35" t="s">
        <v>96</v>
      </c>
      <c r="C5" s="36" t="s">
        <v>101</v>
      </c>
      <c r="D5" s="35" t="s">
        <v>527</v>
      </c>
      <c r="E5" s="35" t="s">
        <v>729</v>
      </c>
      <c r="F5" s="35" t="s">
        <v>168</v>
      </c>
      <c r="H5" s="35" t="s">
        <v>1123</v>
      </c>
      <c r="I5" s="35" t="s">
        <v>480</v>
      </c>
    </row>
    <row r="6" spans="2:9" x14ac:dyDescent="0.25">
      <c r="B6" s="35" t="s">
        <v>96</v>
      </c>
      <c r="C6" s="36" t="s">
        <v>101</v>
      </c>
      <c r="D6" s="35" t="s">
        <v>527</v>
      </c>
      <c r="E6" s="35" t="s">
        <v>730</v>
      </c>
      <c r="F6" s="35" t="s">
        <v>168</v>
      </c>
      <c r="H6" s="35" t="s">
        <v>977</v>
      </c>
      <c r="I6" s="35" t="s">
        <v>392</v>
      </c>
    </row>
    <row r="7" spans="2:9" x14ac:dyDescent="0.25">
      <c r="B7" s="35" t="s">
        <v>96</v>
      </c>
      <c r="C7" s="36" t="s">
        <v>101</v>
      </c>
      <c r="D7" s="35" t="s">
        <v>527</v>
      </c>
      <c r="E7" s="35" t="s">
        <v>731</v>
      </c>
      <c r="F7" s="35" t="s">
        <v>173</v>
      </c>
      <c r="H7" s="35" t="s">
        <v>834</v>
      </c>
      <c r="I7" s="35" t="s">
        <v>284</v>
      </c>
    </row>
    <row r="8" spans="2:9" x14ac:dyDescent="0.25">
      <c r="B8" s="35" t="s">
        <v>96</v>
      </c>
      <c r="C8" s="36" t="s">
        <v>101</v>
      </c>
      <c r="D8" s="35" t="s">
        <v>527</v>
      </c>
      <c r="E8" s="35" t="s">
        <v>732</v>
      </c>
      <c r="F8" s="35" t="s">
        <v>173</v>
      </c>
      <c r="H8" s="35" t="s">
        <v>908</v>
      </c>
      <c r="I8" s="35" t="s">
        <v>334</v>
      </c>
    </row>
    <row r="9" spans="2:9" x14ac:dyDescent="0.25">
      <c r="B9" s="35" t="s">
        <v>96</v>
      </c>
      <c r="C9" s="36" t="s">
        <v>101</v>
      </c>
      <c r="D9" s="35" t="s">
        <v>527</v>
      </c>
      <c r="E9" s="35" t="s">
        <v>733</v>
      </c>
      <c r="F9" s="35" t="s">
        <v>173</v>
      </c>
      <c r="H9" s="35" t="s">
        <v>728</v>
      </c>
      <c r="I9" s="35" t="s">
        <v>168</v>
      </c>
    </row>
    <row r="10" spans="2:9" x14ac:dyDescent="0.25">
      <c r="B10" s="35" t="s">
        <v>96</v>
      </c>
      <c r="C10" s="36" t="s">
        <v>101</v>
      </c>
      <c r="D10" s="35" t="s">
        <v>527</v>
      </c>
      <c r="E10" s="35" t="s">
        <v>734</v>
      </c>
      <c r="F10" s="35" t="s">
        <v>177</v>
      </c>
      <c r="H10" s="35" t="s">
        <v>835</v>
      </c>
      <c r="I10" s="35" t="s">
        <v>284</v>
      </c>
    </row>
    <row r="11" spans="2:9" x14ac:dyDescent="0.25">
      <c r="B11" s="35" t="s">
        <v>96</v>
      </c>
      <c r="C11" s="36" t="s">
        <v>101</v>
      </c>
      <c r="D11" s="35" t="s">
        <v>527</v>
      </c>
      <c r="E11" s="35" t="s">
        <v>735</v>
      </c>
      <c r="F11" s="35" t="s">
        <v>177</v>
      </c>
      <c r="H11" s="35" t="s">
        <v>1124</v>
      </c>
      <c r="I11" s="35" t="s">
        <v>480</v>
      </c>
    </row>
    <row r="12" spans="2:9" x14ac:dyDescent="0.25">
      <c r="B12" s="35" t="s">
        <v>96</v>
      </c>
      <c r="C12" s="36" t="s">
        <v>101</v>
      </c>
      <c r="D12" s="35" t="s">
        <v>527</v>
      </c>
      <c r="E12" s="35" t="s">
        <v>736</v>
      </c>
      <c r="F12" s="35" t="s">
        <v>177</v>
      </c>
      <c r="H12" s="35" t="s">
        <v>978</v>
      </c>
      <c r="I12" s="35" t="s">
        <v>392</v>
      </c>
    </row>
    <row r="13" spans="2:9" x14ac:dyDescent="0.25">
      <c r="B13" s="35" t="s">
        <v>96</v>
      </c>
      <c r="C13" s="36" t="s">
        <v>101</v>
      </c>
      <c r="D13" s="35" t="s">
        <v>527</v>
      </c>
      <c r="E13" s="35" t="s">
        <v>737</v>
      </c>
      <c r="F13" s="35" t="s">
        <v>36</v>
      </c>
      <c r="H13" s="35" t="s">
        <v>836</v>
      </c>
      <c r="I13" s="35" t="s">
        <v>284</v>
      </c>
    </row>
    <row r="14" spans="2:9" x14ac:dyDescent="0.25">
      <c r="B14" s="35" t="s">
        <v>96</v>
      </c>
      <c r="C14" s="36" t="s">
        <v>101</v>
      </c>
      <c r="D14" s="35" t="s">
        <v>527</v>
      </c>
      <c r="E14" s="35" t="s">
        <v>738</v>
      </c>
      <c r="F14" s="35" t="s">
        <v>36</v>
      </c>
      <c r="H14" s="35" t="s">
        <v>729</v>
      </c>
      <c r="I14" s="35" t="s">
        <v>168</v>
      </c>
    </row>
    <row r="15" spans="2:9" x14ac:dyDescent="0.25">
      <c r="B15" s="35" t="s">
        <v>96</v>
      </c>
      <c r="C15" s="36" t="s">
        <v>101</v>
      </c>
      <c r="D15" s="35" t="s">
        <v>527</v>
      </c>
      <c r="E15" s="35" t="s">
        <v>739</v>
      </c>
      <c r="F15" s="35" t="s">
        <v>36</v>
      </c>
      <c r="H15" s="35" t="s">
        <v>1125</v>
      </c>
      <c r="I15" s="35" t="s">
        <v>480</v>
      </c>
    </row>
    <row r="16" spans="2:9" x14ac:dyDescent="0.25">
      <c r="B16" s="35" t="s">
        <v>96</v>
      </c>
      <c r="C16" s="36" t="s">
        <v>101</v>
      </c>
      <c r="D16" s="35" t="s">
        <v>527</v>
      </c>
      <c r="E16" s="35" t="s">
        <v>740</v>
      </c>
      <c r="F16" s="35" t="s">
        <v>36</v>
      </c>
      <c r="H16" s="35" t="s">
        <v>909</v>
      </c>
      <c r="I16" s="35" t="s">
        <v>334</v>
      </c>
    </row>
    <row r="17" spans="2:9" x14ac:dyDescent="0.25">
      <c r="B17" s="35" t="s">
        <v>96</v>
      </c>
      <c r="C17" s="36" t="s">
        <v>101</v>
      </c>
      <c r="D17" s="35" t="s">
        <v>527</v>
      </c>
      <c r="E17" s="35" t="s">
        <v>741</v>
      </c>
      <c r="F17" s="35" t="s">
        <v>36</v>
      </c>
      <c r="H17" s="35" t="s">
        <v>979</v>
      </c>
      <c r="I17" s="35" t="s">
        <v>392</v>
      </c>
    </row>
    <row r="18" spans="2:9" x14ac:dyDescent="0.25">
      <c r="B18" s="35" t="s">
        <v>96</v>
      </c>
      <c r="C18" s="36" t="s">
        <v>101</v>
      </c>
      <c r="D18" s="35" t="s">
        <v>527</v>
      </c>
      <c r="E18" s="35" t="s">
        <v>742</v>
      </c>
      <c r="F18" s="35" t="s">
        <v>36</v>
      </c>
      <c r="H18" s="35" t="s">
        <v>910</v>
      </c>
      <c r="I18" s="35" t="s">
        <v>334</v>
      </c>
    </row>
    <row r="19" spans="2:9" x14ac:dyDescent="0.25">
      <c r="B19" s="35" t="s">
        <v>96</v>
      </c>
      <c r="C19" s="36" t="s">
        <v>101</v>
      </c>
      <c r="D19" s="35" t="s">
        <v>527</v>
      </c>
      <c r="E19" s="35" t="s">
        <v>743</v>
      </c>
      <c r="F19" s="35" t="s">
        <v>36</v>
      </c>
      <c r="H19" s="35" t="s">
        <v>837</v>
      </c>
      <c r="I19" s="35" t="s">
        <v>284</v>
      </c>
    </row>
    <row r="20" spans="2:9" x14ac:dyDescent="0.25">
      <c r="B20" s="35" t="s">
        <v>96</v>
      </c>
      <c r="C20" s="36" t="s">
        <v>101</v>
      </c>
      <c r="D20" s="35" t="s">
        <v>528</v>
      </c>
      <c r="E20" s="35" t="s">
        <v>744</v>
      </c>
      <c r="F20" s="35" t="s">
        <v>168</v>
      </c>
      <c r="H20" s="35" t="s">
        <v>1126</v>
      </c>
      <c r="I20" s="35" t="s">
        <v>480</v>
      </c>
    </row>
    <row r="21" spans="2:9" x14ac:dyDescent="0.25">
      <c r="B21" s="35" t="s">
        <v>96</v>
      </c>
      <c r="C21" s="36" t="s">
        <v>101</v>
      </c>
      <c r="D21" s="35" t="s">
        <v>528</v>
      </c>
      <c r="E21" s="35" t="s">
        <v>745</v>
      </c>
      <c r="F21" s="35" t="s">
        <v>168</v>
      </c>
      <c r="H21" s="35" t="s">
        <v>980</v>
      </c>
      <c r="I21" s="35" t="s">
        <v>392</v>
      </c>
    </row>
    <row r="22" spans="2:9" x14ac:dyDescent="0.25">
      <c r="B22" s="35" t="s">
        <v>96</v>
      </c>
      <c r="C22" s="36" t="s">
        <v>101</v>
      </c>
      <c r="D22" s="35" t="s">
        <v>528</v>
      </c>
      <c r="E22" s="35" t="s">
        <v>746</v>
      </c>
      <c r="F22" s="35" t="s">
        <v>168</v>
      </c>
      <c r="H22" s="35" t="s">
        <v>730</v>
      </c>
      <c r="I22" s="35" t="s">
        <v>168</v>
      </c>
    </row>
    <row r="23" spans="2:9" x14ac:dyDescent="0.25">
      <c r="B23" s="35" t="s">
        <v>96</v>
      </c>
      <c r="C23" s="36" t="s">
        <v>101</v>
      </c>
      <c r="D23" s="35" t="s">
        <v>528</v>
      </c>
      <c r="E23" s="35" t="s">
        <v>747</v>
      </c>
      <c r="F23" s="35" t="s">
        <v>168</v>
      </c>
      <c r="H23" s="35" t="s">
        <v>838</v>
      </c>
      <c r="I23" s="35" t="s">
        <v>285</v>
      </c>
    </row>
    <row r="24" spans="2:9" x14ac:dyDescent="0.25">
      <c r="B24" s="35" t="s">
        <v>96</v>
      </c>
      <c r="C24" s="36" t="s">
        <v>101</v>
      </c>
      <c r="D24" s="35" t="s">
        <v>528</v>
      </c>
      <c r="E24" s="35" t="s">
        <v>748</v>
      </c>
      <c r="F24" s="35" t="s">
        <v>168</v>
      </c>
      <c r="H24" s="35" t="s">
        <v>1127</v>
      </c>
      <c r="I24" s="35" t="s">
        <v>480</v>
      </c>
    </row>
    <row r="25" spans="2:9" x14ac:dyDescent="0.25">
      <c r="B25" s="35" t="s">
        <v>96</v>
      </c>
      <c r="C25" s="36" t="s">
        <v>101</v>
      </c>
      <c r="D25" s="35" t="s">
        <v>528</v>
      </c>
      <c r="E25" s="35" t="s">
        <v>749</v>
      </c>
      <c r="F25" s="35" t="s">
        <v>168</v>
      </c>
      <c r="H25" s="35" t="s">
        <v>911</v>
      </c>
      <c r="I25" s="35" t="s">
        <v>334</v>
      </c>
    </row>
    <row r="26" spans="2:9" x14ac:dyDescent="0.25">
      <c r="B26" s="35" t="s">
        <v>96</v>
      </c>
      <c r="C26" s="36" t="s">
        <v>101</v>
      </c>
      <c r="D26" s="35" t="s">
        <v>528</v>
      </c>
      <c r="E26" s="35" t="s">
        <v>750</v>
      </c>
      <c r="F26" s="35" t="s">
        <v>173</v>
      </c>
      <c r="H26" s="35" t="s">
        <v>981</v>
      </c>
      <c r="I26" s="35" t="s">
        <v>392</v>
      </c>
    </row>
    <row r="27" spans="2:9" x14ac:dyDescent="0.25">
      <c r="B27" s="35" t="s">
        <v>96</v>
      </c>
      <c r="C27" s="36" t="s">
        <v>101</v>
      </c>
      <c r="D27" s="35" t="s">
        <v>528</v>
      </c>
      <c r="E27" s="35" t="s">
        <v>751</v>
      </c>
      <c r="F27" s="35" t="s">
        <v>173</v>
      </c>
      <c r="H27" s="35" t="s">
        <v>731</v>
      </c>
      <c r="I27" s="35" t="s">
        <v>173</v>
      </c>
    </row>
    <row r="28" spans="2:9" x14ac:dyDescent="0.25">
      <c r="B28" s="35" t="s">
        <v>96</v>
      </c>
      <c r="C28" s="36" t="s">
        <v>101</v>
      </c>
      <c r="D28" s="35" t="s">
        <v>528</v>
      </c>
      <c r="E28" s="35" t="s">
        <v>752</v>
      </c>
      <c r="F28" s="35" t="s">
        <v>173</v>
      </c>
      <c r="H28" s="35" t="s">
        <v>839</v>
      </c>
      <c r="I28" s="35" t="s">
        <v>285</v>
      </c>
    </row>
    <row r="29" spans="2:9" x14ac:dyDescent="0.25">
      <c r="B29" s="35" t="s">
        <v>96</v>
      </c>
      <c r="C29" s="36" t="s">
        <v>101</v>
      </c>
      <c r="D29" s="35" t="s">
        <v>528</v>
      </c>
      <c r="E29" s="35" t="s">
        <v>753</v>
      </c>
      <c r="F29" s="35" t="s">
        <v>173</v>
      </c>
      <c r="H29" s="35" t="s">
        <v>982</v>
      </c>
      <c r="I29" s="35" t="s">
        <v>392</v>
      </c>
    </row>
    <row r="30" spans="2:9" x14ac:dyDescent="0.25">
      <c r="B30" s="35" t="s">
        <v>96</v>
      </c>
      <c r="C30" s="36" t="s">
        <v>101</v>
      </c>
      <c r="D30" s="35" t="s">
        <v>528</v>
      </c>
      <c r="E30" s="35" t="s">
        <v>754</v>
      </c>
      <c r="F30" s="35" t="s">
        <v>173</v>
      </c>
      <c r="H30" s="35" t="s">
        <v>1128</v>
      </c>
      <c r="I30" s="35" t="s">
        <v>480</v>
      </c>
    </row>
    <row r="31" spans="2:9" x14ac:dyDescent="0.25">
      <c r="B31" s="35" t="s">
        <v>96</v>
      </c>
      <c r="C31" s="36" t="s">
        <v>101</v>
      </c>
      <c r="D31" s="35" t="s">
        <v>528</v>
      </c>
      <c r="E31" s="35" t="s">
        <v>755</v>
      </c>
      <c r="F31" s="35" t="s">
        <v>173</v>
      </c>
      <c r="H31" s="35" t="s">
        <v>912</v>
      </c>
      <c r="I31" s="35" t="s">
        <v>334</v>
      </c>
    </row>
    <row r="32" spans="2:9" x14ac:dyDescent="0.25">
      <c r="B32" s="35" t="s">
        <v>96</v>
      </c>
      <c r="C32" s="36" t="s">
        <v>101</v>
      </c>
      <c r="D32" s="35" t="s">
        <v>528</v>
      </c>
      <c r="E32" s="35" t="s">
        <v>756</v>
      </c>
      <c r="F32" s="35" t="s">
        <v>177</v>
      </c>
      <c r="H32" s="35" t="s">
        <v>732</v>
      </c>
      <c r="I32" s="35" t="s">
        <v>173</v>
      </c>
    </row>
    <row r="33" spans="2:9" x14ac:dyDescent="0.25">
      <c r="B33" s="35" t="s">
        <v>96</v>
      </c>
      <c r="C33" s="36" t="s">
        <v>101</v>
      </c>
      <c r="D33" s="35" t="s">
        <v>528</v>
      </c>
      <c r="E33" s="35" t="s">
        <v>757</v>
      </c>
      <c r="F33" s="35" t="s">
        <v>36</v>
      </c>
      <c r="H33" s="35" t="s">
        <v>840</v>
      </c>
      <c r="I33" s="35" t="s">
        <v>285</v>
      </c>
    </row>
    <row r="34" spans="2:9" x14ac:dyDescent="0.25">
      <c r="B34" s="35" t="s">
        <v>96</v>
      </c>
      <c r="C34" s="36" t="s">
        <v>101</v>
      </c>
      <c r="D34" s="35" t="s">
        <v>528</v>
      </c>
      <c r="E34" s="35" t="s">
        <v>758</v>
      </c>
      <c r="F34" s="35" t="s">
        <v>36</v>
      </c>
      <c r="H34" s="35" t="s">
        <v>913</v>
      </c>
      <c r="I34" s="35" t="s">
        <v>36</v>
      </c>
    </row>
    <row r="35" spans="2:9" x14ac:dyDescent="0.25">
      <c r="B35" s="35" t="s">
        <v>96</v>
      </c>
      <c r="C35" s="36" t="s">
        <v>101</v>
      </c>
      <c r="D35" s="35" t="s">
        <v>528</v>
      </c>
      <c r="E35" s="35" t="s">
        <v>759</v>
      </c>
      <c r="F35" s="35" t="s">
        <v>36</v>
      </c>
      <c r="H35" s="35" t="s">
        <v>733</v>
      </c>
      <c r="I35" s="35" t="s">
        <v>173</v>
      </c>
    </row>
    <row r="36" spans="2:9" x14ac:dyDescent="0.25">
      <c r="B36" s="35" t="s">
        <v>96</v>
      </c>
      <c r="C36" s="36" t="s">
        <v>101</v>
      </c>
      <c r="D36" s="35" t="s">
        <v>528</v>
      </c>
      <c r="E36" s="35" t="s">
        <v>760</v>
      </c>
      <c r="F36" s="35" t="s">
        <v>36</v>
      </c>
      <c r="H36" s="35" t="s">
        <v>983</v>
      </c>
      <c r="I36" s="35" t="s">
        <v>36</v>
      </c>
    </row>
    <row r="37" spans="2:9" x14ac:dyDescent="0.25">
      <c r="B37" s="35" t="s">
        <v>96</v>
      </c>
      <c r="C37" s="36" t="s">
        <v>101</v>
      </c>
      <c r="D37" s="35" t="s">
        <v>528</v>
      </c>
      <c r="E37" s="35" t="s">
        <v>761</v>
      </c>
      <c r="F37" s="35" t="s">
        <v>36</v>
      </c>
      <c r="H37" s="35" t="s">
        <v>1129</v>
      </c>
      <c r="I37" s="35" t="s">
        <v>480</v>
      </c>
    </row>
    <row r="38" spans="2:9" x14ac:dyDescent="0.25">
      <c r="B38" s="35" t="s">
        <v>96</v>
      </c>
      <c r="C38" s="36" t="s">
        <v>101</v>
      </c>
      <c r="D38" s="35" t="s">
        <v>529</v>
      </c>
      <c r="E38" s="35" t="s">
        <v>762</v>
      </c>
      <c r="F38" s="35" t="s">
        <v>177</v>
      </c>
      <c r="H38" s="35" t="s">
        <v>914</v>
      </c>
      <c r="I38" s="35" t="s">
        <v>36</v>
      </c>
    </row>
    <row r="39" spans="2:9" x14ac:dyDescent="0.25">
      <c r="B39" s="35" t="s">
        <v>96</v>
      </c>
      <c r="C39" s="36" t="s">
        <v>101</v>
      </c>
      <c r="D39" s="35" t="s">
        <v>529</v>
      </c>
      <c r="E39" s="35" t="s">
        <v>763</v>
      </c>
      <c r="F39" s="35" t="s">
        <v>177</v>
      </c>
      <c r="H39" s="35" t="s">
        <v>841</v>
      </c>
      <c r="I39" s="35" t="s">
        <v>286</v>
      </c>
    </row>
    <row r="40" spans="2:9" x14ac:dyDescent="0.25">
      <c r="B40" s="35" t="s">
        <v>96</v>
      </c>
      <c r="C40" s="36" t="s">
        <v>101</v>
      </c>
      <c r="D40" s="35" t="s">
        <v>529</v>
      </c>
      <c r="E40" s="35" t="s">
        <v>764</v>
      </c>
      <c r="F40" s="35" t="s">
        <v>168</v>
      </c>
      <c r="H40" s="35" t="s">
        <v>1130</v>
      </c>
      <c r="I40" s="35" t="s">
        <v>36</v>
      </c>
    </row>
    <row r="41" spans="2:9" x14ac:dyDescent="0.25">
      <c r="B41" s="35" t="s">
        <v>96</v>
      </c>
      <c r="C41" s="36" t="s">
        <v>101</v>
      </c>
      <c r="D41" s="35" t="s">
        <v>529</v>
      </c>
      <c r="E41" s="35" t="s">
        <v>765</v>
      </c>
      <c r="F41" s="35" t="s">
        <v>36</v>
      </c>
      <c r="H41" s="35" t="s">
        <v>984</v>
      </c>
      <c r="I41" s="35" t="s">
        <v>36</v>
      </c>
    </row>
    <row r="42" spans="2:9" x14ac:dyDescent="0.25">
      <c r="B42" s="35" t="s">
        <v>96</v>
      </c>
      <c r="C42" s="36" t="s">
        <v>101</v>
      </c>
      <c r="D42" s="35" t="s">
        <v>529</v>
      </c>
      <c r="E42" s="35" t="s">
        <v>766</v>
      </c>
      <c r="F42" s="35" t="s">
        <v>36</v>
      </c>
      <c r="H42" s="35" t="s">
        <v>734</v>
      </c>
      <c r="I42" s="35" t="s">
        <v>177</v>
      </c>
    </row>
    <row r="43" spans="2:9" x14ac:dyDescent="0.25">
      <c r="B43" s="35" t="s">
        <v>96</v>
      </c>
      <c r="C43" s="36" t="s">
        <v>101</v>
      </c>
      <c r="D43" s="35" t="s">
        <v>529</v>
      </c>
      <c r="E43" s="35" t="s">
        <v>767</v>
      </c>
      <c r="F43" s="35" t="s">
        <v>36</v>
      </c>
      <c r="H43" s="35" t="s">
        <v>985</v>
      </c>
      <c r="I43" s="35" t="s">
        <v>36</v>
      </c>
    </row>
    <row r="44" spans="2:9" x14ac:dyDescent="0.25">
      <c r="B44" s="35" t="s">
        <v>96</v>
      </c>
      <c r="C44" s="36" t="s">
        <v>101</v>
      </c>
      <c r="D44" s="35" t="s">
        <v>530</v>
      </c>
      <c r="E44" s="35" t="s">
        <v>768</v>
      </c>
      <c r="F44" s="35" t="s">
        <v>231</v>
      </c>
      <c r="H44" s="35" t="s">
        <v>1131</v>
      </c>
      <c r="I44" s="35" t="s">
        <v>36</v>
      </c>
    </row>
    <row r="45" spans="2:9" x14ac:dyDescent="0.25">
      <c r="B45" s="35" t="s">
        <v>96</v>
      </c>
      <c r="C45" s="36" t="s">
        <v>101</v>
      </c>
      <c r="D45" s="35" t="s">
        <v>530</v>
      </c>
      <c r="E45" s="35" t="s">
        <v>769</v>
      </c>
      <c r="F45" s="35" t="s">
        <v>231</v>
      </c>
      <c r="H45" s="35" t="s">
        <v>915</v>
      </c>
      <c r="I45" s="35" t="s">
        <v>36</v>
      </c>
    </row>
    <row r="46" spans="2:9" x14ac:dyDescent="0.25">
      <c r="B46" s="35" t="s">
        <v>96</v>
      </c>
      <c r="C46" s="36" t="s">
        <v>101</v>
      </c>
      <c r="D46" s="35" t="s">
        <v>530</v>
      </c>
      <c r="E46" s="35" t="s">
        <v>770</v>
      </c>
      <c r="F46" s="35" t="s">
        <v>231</v>
      </c>
      <c r="H46" s="35" t="s">
        <v>842</v>
      </c>
      <c r="I46" s="35" t="s">
        <v>286</v>
      </c>
    </row>
    <row r="47" spans="2:9" x14ac:dyDescent="0.25">
      <c r="B47" s="35" t="s">
        <v>96</v>
      </c>
      <c r="C47" s="36" t="s">
        <v>101</v>
      </c>
      <c r="D47" s="35" t="s">
        <v>530</v>
      </c>
      <c r="E47" s="35" t="s">
        <v>771</v>
      </c>
      <c r="F47" s="35" t="s">
        <v>231</v>
      </c>
      <c r="H47" s="35" t="s">
        <v>735</v>
      </c>
      <c r="I47" s="35" t="s">
        <v>177</v>
      </c>
    </row>
    <row r="48" spans="2:9" x14ac:dyDescent="0.25">
      <c r="B48" s="35" t="s">
        <v>96</v>
      </c>
      <c r="C48" s="36" t="s">
        <v>101</v>
      </c>
      <c r="D48" s="35" t="s">
        <v>530</v>
      </c>
      <c r="E48" s="35" t="s">
        <v>772</v>
      </c>
      <c r="F48" s="35" t="s">
        <v>168</v>
      </c>
      <c r="H48" s="35" t="s">
        <v>916</v>
      </c>
      <c r="I48" s="35" t="s">
        <v>36</v>
      </c>
    </row>
    <row r="49" spans="2:9" x14ac:dyDescent="0.25">
      <c r="B49" s="35" t="s">
        <v>96</v>
      </c>
      <c r="C49" s="36" t="s">
        <v>101</v>
      </c>
      <c r="D49" s="35" t="s">
        <v>530</v>
      </c>
      <c r="E49" s="35" t="s">
        <v>773</v>
      </c>
      <c r="F49" s="35" t="s">
        <v>168</v>
      </c>
      <c r="H49" s="35" t="s">
        <v>986</v>
      </c>
      <c r="I49" s="35" t="s">
        <v>36</v>
      </c>
    </row>
    <row r="50" spans="2:9" x14ac:dyDescent="0.25">
      <c r="B50" s="35" t="s">
        <v>96</v>
      </c>
      <c r="C50" s="36" t="s">
        <v>101</v>
      </c>
      <c r="D50" s="35" t="s">
        <v>530</v>
      </c>
      <c r="E50" s="35" t="s">
        <v>774</v>
      </c>
      <c r="F50" s="35" t="s">
        <v>168</v>
      </c>
      <c r="H50" s="35" t="s">
        <v>736</v>
      </c>
      <c r="I50" s="35" t="s">
        <v>177</v>
      </c>
    </row>
    <row r="51" spans="2:9" x14ac:dyDescent="0.25">
      <c r="B51" s="35" t="s">
        <v>96</v>
      </c>
      <c r="C51" s="36" t="s">
        <v>101</v>
      </c>
      <c r="D51" s="35" t="s">
        <v>530</v>
      </c>
      <c r="E51" s="35" t="s">
        <v>775</v>
      </c>
      <c r="F51" s="35" t="s">
        <v>168</v>
      </c>
      <c r="H51" s="35" t="s">
        <v>843</v>
      </c>
      <c r="I51" s="35" t="s">
        <v>286</v>
      </c>
    </row>
    <row r="52" spans="2:9" x14ac:dyDescent="0.25">
      <c r="B52" s="35" t="s">
        <v>96</v>
      </c>
      <c r="C52" s="36" t="s">
        <v>101</v>
      </c>
      <c r="D52" s="35" t="s">
        <v>530</v>
      </c>
      <c r="E52" s="35" t="s">
        <v>776</v>
      </c>
      <c r="F52" s="35" t="s">
        <v>168</v>
      </c>
      <c r="H52" s="35" t="s">
        <v>1132</v>
      </c>
      <c r="I52" s="35" t="s">
        <v>36</v>
      </c>
    </row>
    <row r="53" spans="2:9" x14ac:dyDescent="0.25">
      <c r="B53" s="35" t="s">
        <v>96</v>
      </c>
      <c r="C53" s="36" t="s">
        <v>101</v>
      </c>
      <c r="D53" s="35" t="s">
        <v>530</v>
      </c>
      <c r="E53" s="35" t="s">
        <v>777</v>
      </c>
      <c r="F53" s="35" t="s">
        <v>36</v>
      </c>
      <c r="H53" s="35" t="s">
        <v>844</v>
      </c>
      <c r="I53" s="35" t="s">
        <v>286</v>
      </c>
    </row>
    <row r="54" spans="2:9" x14ac:dyDescent="0.25">
      <c r="B54" s="35" t="s">
        <v>96</v>
      </c>
      <c r="C54" s="36" t="s">
        <v>101</v>
      </c>
      <c r="D54" s="35" t="s">
        <v>530</v>
      </c>
      <c r="E54" s="35" t="s">
        <v>778</v>
      </c>
      <c r="F54" s="35" t="s">
        <v>36</v>
      </c>
      <c r="H54" s="35" t="s">
        <v>917</v>
      </c>
      <c r="I54" s="35" t="s">
        <v>36</v>
      </c>
    </row>
    <row r="55" spans="2:9" x14ac:dyDescent="0.25">
      <c r="B55" s="35" t="s">
        <v>96</v>
      </c>
      <c r="C55" s="36" t="s">
        <v>101</v>
      </c>
      <c r="D55" s="35" t="s">
        <v>530</v>
      </c>
      <c r="E55" s="35" t="s">
        <v>779</v>
      </c>
      <c r="F55" s="35" t="s">
        <v>36</v>
      </c>
      <c r="H55" s="35" t="s">
        <v>737</v>
      </c>
      <c r="I55" s="35" t="s">
        <v>36</v>
      </c>
    </row>
    <row r="56" spans="2:9" x14ac:dyDescent="0.25">
      <c r="B56" s="35" t="s">
        <v>96</v>
      </c>
      <c r="C56" s="36" t="s">
        <v>101</v>
      </c>
      <c r="D56" s="35" t="s">
        <v>530</v>
      </c>
      <c r="E56" s="35" t="s">
        <v>780</v>
      </c>
      <c r="F56" s="35" t="s">
        <v>36</v>
      </c>
      <c r="H56" s="35" t="s">
        <v>987</v>
      </c>
      <c r="I56" s="35" t="s">
        <v>36</v>
      </c>
    </row>
    <row r="57" spans="2:9" x14ac:dyDescent="0.25">
      <c r="B57" s="35" t="s">
        <v>96</v>
      </c>
      <c r="C57" s="36" t="s">
        <v>101</v>
      </c>
      <c r="D57" s="35" t="s">
        <v>530</v>
      </c>
      <c r="E57" s="35" t="s">
        <v>781</v>
      </c>
      <c r="F57" s="35" t="s">
        <v>36</v>
      </c>
      <c r="H57" s="35" t="s">
        <v>1133</v>
      </c>
      <c r="I57" s="35" t="s">
        <v>36</v>
      </c>
    </row>
    <row r="58" spans="2:9" x14ac:dyDescent="0.25">
      <c r="B58" s="35" t="s">
        <v>96</v>
      </c>
      <c r="C58" s="36" t="s">
        <v>101</v>
      </c>
      <c r="D58" s="35" t="s">
        <v>530</v>
      </c>
      <c r="E58" s="35" t="s">
        <v>782</v>
      </c>
      <c r="F58" s="35" t="s">
        <v>36</v>
      </c>
      <c r="H58" s="35" t="s">
        <v>845</v>
      </c>
      <c r="I58" s="35" t="s">
        <v>36</v>
      </c>
    </row>
    <row r="59" spans="2:9" x14ac:dyDescent="0.25">
      <c r="B59" s="35" t="s">
        <v>96</v>
      </c>
      <c r="C59" s="36" t="s">
        <v>101</v>
      </c>
      <c r="D59" s="35" t="s">
        <v>530</v>
      </c>
      <c r="E59" s="35" t="s">
        <v>783</v>
      </c>
      <c r="F59" s="35" t="s">
        <v>36</v>
      </c>
      <c r="H59" s="35" t="s">
        <v>738</v>
      </c>
      <c r="I59" s="35" t="s">
        <v>36</v>
      </c>
    </row>
    <row r="60" spans="2:9" x14ac:dyDescent="0.25">
      <c r="B60" s="35" t="s">
        <v>96</v>
      </c>
      <c r="C60" s="36" t="s">
        <v>101</v>
      </c>
      <c r="D60" s="35" t="s">
        <v>530</v>
      </c>
      <c r="E60" s="35" t="s">
        <v>784</v>
      </c>
      <c r="F60" s="35" t="s">
        <v>36</v>
      </c>
      <c r="H60" s="35" t="s">
        <v>1134</v>
      </c>
      <c r="I60" s="35" t="s">
        <v>36</v>
      </c>
    </row>
    <row r="61" spans="2:9" x14ac:dyDescent="0.25">
      <c r="B61" s="35" t="s">
        <v>96</v>
      </c>
      <c r="C61" s="36" t="s">
        <v>101</v>
      </c>
      <c r="D61" s="35" t="s">
        <v>530</v>
      </c>
      <c r="E61" s="35" t="s">
        <v>785</v>
      </c>
      <c r="F61" s="35" t="s">
        <v>36</v>
      </c>
      <c r="H61" s="35" t="s">
        <v>988</v>
      </c>
      <c r="I61" s="35" t="s">
        <v>36</v>
      </c>
    </row>
    <row r="62" spans="2:9" x14ac:dyDescent="0.25">
      <c r="B62" s="35" t="s">
        <v>96</v>
      </c>
      <c r="C62" s="36" t="s">
        <v>101</v>
      </c>
      <c r="D62" s="35" t="s">
        <v>530</v>
      </c>
      <c r="E62" s="35" t="s">
        <v>786</v>
      </c>
      <c r="F62" s="35" t="s">
        <v>36</v>
      </c>
      <c r="H62" s="35" t="s">
        <v>918</v>
      </c>
      <c r="I62" s="35" t="s">
        <v>36</v>
      </c>
    </row>
    <row r="63" spans="2:9" x14ac:dyDescent="0.25">
      <c r="B63" s="35" t="s">
        <v>96</v>
      </c>
      <c r="C63" s="36" t="s">
        <v>101</v>
      </c>
      <c r="D63" s="35" t="s">
        <v>530</v>
      </c>
      <c r="E63" s="35" t="s">
        <v>787</v>
      </c>
      <c r="F63" s="35" t="s">
        <v>36</v>
      </c>
      <c r="H63" s="35" t="s">
        <v>846</v>
      </c>
      <c r="I63" s="35" t="s">
        <v>36</v>
      </c>
    </row>
    <row r="64" spans="2:9" x14ac:dyDescent="0.25">
      <c r="B64" s="35" t="s">
        <v>96</v>
      </c>
      <c r="C64" s="36" t="s">
        <v>101</v>
      </c>
      <c r="D64" s="35" t="s">
        <v>531</v>
      </c>
      <c r="E64" s="35" t="s">
        <v>788</v>
      </c>
      <c r="F64" s="35" t="s">
        <v>231</v>
      </c>
      <c r="H64" s="35" t="s">
        <v>739</v>
      </c>
      <c r="I64" s="35" t="s">
        <v>36</v>
      </c>
    </row>
    <row r="65" spans="2:9" x14ac:dyDescent="0.25">
      <c r="B65" s="35" t="s">
        <v>96</v>
      </c>
      <c r="C65" s="36" t="s">
        <v>101</v>
      </c>
      <c r="D65" s="35" t="s">
        <v>531</v>
      </c>
      <c r="E65" s="35" t="s">
        <v>789</v>
      </c>
      <c r="F65" s="35" t="s">
        <v>231</v>
      </c>
      <c r="H65" s="35" t="s">
        <v>989</v>
      </c>
      <c r="I65" s="35" t="s">
        <v>36</v>
      </c>
    </row>
    <row r="66" spans="2:9" x14ac:dyDescent="0.25">
      <c r="B66" s="35" t="s">
        <v>96</v>
      </c>
      <c r="C66" s="36" t="s">
        <v>101</v>
      </c>
      <c r="D66" s="35" t="s">
        <v>531</v>
      </c>
      <c r="E66" s="35" t="s">
        <v>790</v>
      </c>
      <c r="F66" s="35" t="s">
        <v>168</v>
      </c>
      <c r="H66" s="35" t="s">
        <v>1135</v>
      </c>
      <c r="I66" s="35" t="s">
        <v>36</v>
      </c>
    </row>
    <row r="67" spans="2:9" x14ac:dyDescent="0.25">
      <c r="B67" s="35" t="s">
        <v>96</v>
      </c>
      <c r="C67" s="36" t="s">
        <v>101</v>
      </c>
      <c r="D67" s="35" t="s">
        <v>531</v>
      </c>
      <c r="E67" s="35" t="s">
        <v>791</v>
      </c>
      <c r="F67" s="35" t="s">
        <v>168</v>
      </c>
      <c r="H67" s="35" t="s">
        <v>1136</v>
      </c>
      <c r="I67" s="35" t="s">
        <v>36</v>
      </c>
    </row>
    <row r="68" spans="2:9" x14ac:dyDescent="0.25">
      <c r="B68" s="35" t="s">
        <v>96</v>
      </c>
      <c r="C68" s="36" t="s">
        <v>101</v>
      </c>
      <c r="D68" s="35" t="s">
        <v>531</v>
      </c>
      <c r="E68" s="35" t="s">
        <v>792</v>
      </c>
      <c r="F68" s="35" t="s">
        <v>168</v>
      </c>
      <c r="H68" s="35" t="s">
        <v>847</v>
      </c>
      <c r="I68" s="35" t="s">
        <v>36</v>
      </c>
    </row>
    <row r="69" spans="2:9" x14ac:dyDescent="0.25">
      <c r="B69" s="35" t="s">
        <v>96</v>
      </c>
      <c r="C69" s="36" t="s">
        <v>101</v>
      </c>
      <c r="D69" s="35" t="s">
        <v>531</v>
      </c>
      <c r="E69" s="35" t="s">
        <v>793</v>
      </c>
      <c r="F69" s="35" t="s">
        <v>168</v>
      </c>
      <c r="H69" s="35" t="s">
        <v>740</v>
      </c>
      <c r="I69" s="35" t="s">
        <v>36</v>
      </c>
    </row>
    <row r="70" spans="2:9" x14ac:dyDescent="0.25">
      <c r="B70" s="35" t="s">
        <v>96</v>
      </c>
      <c r="C70" s="36" t="s">
        <v>101</v>
      </c>
      <c r="D70" s="35" t="s">
        <v>531</v>
      </c>
      <c r="E70" s="35" t="s">
        <v>794</v>
      </c>
      <c r="F70" s="35" t="s">
        <v>177</v>
      </c>
      <c r="H70" s="35" t="s">
        <v>990</v>
      </c>
      <c r="I70" s="35" t="s">
        <v>36</v>
      </c>
    </row>
    <row r="71" spans="2:9" x14ac:dyDescent="0.25">
      <c r="B71" s="35" t="s">
        <v>96</v>
      </c>
      <c r="C71" s="36" t="s">
        <v>101</v>
      </c>
      <c r="D71" s="35" t="s">
        <v>531</v>
      </c>
      <c r="E71" s="35" t="s">
        <v>795</v>
      </c>
      <c r="F71" s="35" t="s">
        <v>36</v>
      </c>
      <c r="H71" s="35" t="s">
        <v>741</v>
      </c>
      <c r="I71" s="35" t="s">
        <v>36</v>
      </c>
    </row>
    <row r="72" spans="2:9" x14ac:dyDescent="0.25">
      <c r="B72" s="35" t="s">
        <v>96</v>
      </c>
      <c r="C72" s="36" t="s">
        <v>101</v>
      </c>
      <c r="D72" s="35" t="s">
        <v>531</v>
      </c>
      <c r="E72" s="35" t="s">
        <v>796</v>
      </c>
      <c r="F72" s="35" t="s">
        <v>36</v>
      </c>
      <c r="H72" s="35" t="s">
        <v>1137</v>
      </c>
      <c r="I72" s="35" t="s">
        <v>36</v>
      </c>
    </row>
    <row r="73" spans="2:9" x14ac:dyDescent="0.25">
      <c r="B73" s="35" t="s">
        <v>96</v>
      </c>
      <c r="C73" s="36" t="s">
        <v>101</v>
      </c>
      <c r="D73" s="35" t="s">
        <v>531</v>
      </c>
      <c r="E73" s="35" t="s">
        <v>797</v>
      </c>
      <c r="F73" s="35" t="s">
        <v>36</v>
      </c>
      <c r="H73" s="35" t="s">
        <v>991</v>
      </c>
      <c r="I73" s="35" t="s">
        <v>36</v>
      </c>
    </row>
    <row r="74" spans="2:9" x14ac:dyDescent="0.25">
      <c r="B74" s="35" t="s">
        <v>96</v>
      </c>
      <c r="C74" s="36" t="s">
        <v>101</v>
      </c>
      <c r="D74" s="35" t="s">
        <v>531</v>
      </c>
      <c r="E74" s="35" t="s">
        <v>798</v>
      </c>
      <c r="F74" s="35" t="s">
        <v>36</v>
      </c>
      <c r="H74" s="35" t="s">
        <v>848</v>
      </c>
      <c r="I74" s="35" t="s">
        <v>36</v>
      </c>
    </row>
    <row r="75" spans="2:9" x14ac:dyDescent="0.25">
      <c r="B75" s="35" t="s">
        <v>96</v>
      </c>
      <c r="C75" s="36" t="s">
        <v>101</v>
      </c>
      <c r="D75" s="35" t="s">
        <v>531</v>
      </c>
      <c r="E75" s="35" t="s">
        <v>799</v>
      </c>
      <c r="F75" s="35" t="s">
        <v>36</v>
      </c>
      <c r="H75" s="35" t="s">
        <v>849</v>
      </c>
      <c r="I75" s="35" t="s">
        <v>36</v>
      </c>
    </row>
    <row r="76" spans="2:9" x14ac:dyDescent="0.25">
      <c r="B76" s="35" t="s">
        <v>96</v>
      </c>
      <c r="C76" s="36" t="s">
        <v>101</v>
      </c>
      <c r="D76" s="35" t="s">
        <v>532</v>
      </c>
      <c r="E76" s="35" t="s">
        <v>800</v>
      </c>
      <c r="F76" s="35" t="s">
        <v>231</v>
      </c>
      <c r="H76" s="35" t="s">
        <v>742</v>
      </c>
      <c r="I76" s="35" t="s">
        <v>36</v>
      </c>
    </row>
    <row r="77" spans="2:9" x14ac:dyDescent="0.25">
      <c r="B77" s="35" t="s">
        <v>96</v>
      </c>
      <c r="C77" s="36" t="s">
        <v>101</v>
      </c>
      <c r="D77" s="35" t="s">
        <v>532</v>
      </c>
      <c r="E77" s="35" t="s">
        <v>801</v>
      </c>
      <c r="F77" s="35" t="s">
        <v>173</v>
      </c>
      <c r="H77" s="35" t="s">
        <v>992</v>
      </c>
      <c r="I77" s="35" t="s">
        <v>36</v>
      </c>
    </row>
    <row r="78" spans="2:9" x14ac:dyDescent="0.25">
      <c r="B78" s="35" t="s">
        <v>96</v>
      </c>
      <c r="C78" s="36" t="s">
        <v>101</v>
      </c>
      <c r="D78" s="35" t="s">
        <v>532</v>
      </c>
      <c r="E78" s="35" t="s">
        <v>802</v>
      </c>
      <c r="F78" s="35" t="s">
        <v>173</v>
      </c>
      <c r="H78" s="35" t="s">
        <v>743</v>
      </c>
      <c r="I78" s="35" t="s">
        <v>36</v>
      </c>
    </row>
    <row r="79" spans="2:9" x14ac:dyDescent="0.25">
      <c r="B79" s="35" t="s">
        <v>96</v>
      </c>
      <c r="C79" s="36" t="s">
        <v>101</v>
      </c>
      <c r="D79" s="35" t="s">
        <v>532</v>
      </c>
      <c r="E79" s="35" t="s">
        <v>803</v>
      </c>
      <c r="F79" s="35" t="s">
        <v>173</v>
      </c>
      <c r="H79" s="35" t="s">
        <v>850</v>
      </c>
      <c r="I79" s="35" t="s">
        <v>36</v>
      </c>
    </row>
    <row r="80" spans="2:9" x14ac:dyDescent="0.25">
      <c r="B80" s="35" t="s">
        <v>96</v>
      </c>
      <c r="C80" s="36" t="s">
        <v>101</v>
      </c>
      <c r="D80" s="35" t="s">
        <v>532</v>
      </c>
      <c r="E80" s="35" t="s">
        <v>804</v>
      </c>
      <c r="F80" s="35" t="s">
        <v>168</v>
      </c>
      <c r="H80" s="35" t="s">
        <v>993</v>
      </c>
      <c r="I80" s="35" t="s">
        <v>36</v>
      </c>
    </row>
    <row r="81" spans="2:9" x14ac:dyDescent="0.25">
      <c r="B81" s="35" t="s">
        <v>96</v>
      </c>
      <c r="C81" s="36" t="s">
        <v>101</v>
      </c>
      <c r="D81" s="35" t="s">
        <v>532</v>
      </c>
      <c r="E81" s="35" t="s">
        <v>805</v>
      </c>
      <c r="F81" s="35" t="s">
        <v>168</v>
      </c>
      <c r="H81" s="35" t="s">
        <v>994</v>
      </c>
      <c r="I81" s="35" t="s">
        <v>36</v>
      </c>
    </row>
    <row r="82" spans="2:9" x14ac:dyDescent="0.25">
      <c r="B82" s="35" t="s">
        <v>96</v>
      </c>
      <c r="C82" s="36" t="s">
        <v>101</v>
      </c>
      <c r="D82" s="35" t="s">
        <v>532</v>
      </c>
      <c r="E82" s="35" t="s">
        <v>806</v>
      </c>
      <c r="F82" s="35" t="s">
        <v>177</v>
      </c>
      <c r="H82" s="35" t="s">
        <v>919</v>
      </c>
      <c r="I82" s="35" t="s">
        <v>334</v>
      </c>
    </row>
    <row r="83" spans="2:9" x14ac:dyDescent="0.25">
      <c r="B83" s="35" t="s">
        <v>96</v>
      </c>
      <c r="C83" s="36" t="s">
        <v>101</v>
      </c>
      <c r="D83" s="35" t="s">
        <v>532</v>
      </c>
      <c r="E83" s="35" t="s">
        <v>807</v>
      </c>
      <c r="F83" s="35" t="s">
        <v>177</v>
      </c>
      <c r="H83" s="35" t="s">
        <v>995</v>
      </c>
      <c r="I83" s="35" t="s">
        <v>392</v>
      </c>
    </row>
    <row r="84" spans="2:9" x14ac:dyDescent="0.25">
      <c r="B84" s="35" t="s">
        <v>96</v>
      </c>
      <c r="C84" s="36" t="s">
        <v>101</v>
      </c>
      <c r="D84" s="35" t="s">
        <v>532</v>
      </c>
      <c r="E84" s="35" t="s">
        <v>808</v>
      </c>
      <c r="F84" s="35" t="s">
        <v>177</v>
      </c>
      <c r="H84" s="35" t="s">
        <v>744</v>
      </c>
      <c r="I84" s="35" t="s">
        <v>168</v>
      </c>
    </row>
    <row r="85" spans="2:9" x14ac:dyDescent="0.25">
      <c r="B85" s="35" t="s">
        <v>96</v>
      </c>
      <c r="C85" s="36" t="s">
        <v>101</v>
      </c>
      <c r="D85" s="35" t="s">
        <v>532</v>
      </c>
      <c r="E85" s="35" t="s">
        <v>809</v>
      </c>
      <c r="F85" s="35" t="s">
        <v>177</v>
      </c>
      <c r="H85" s="35" t="s">
        <v>1138</v>
      </c>
      <c r="I85" s="35" t="s">
        <v>480</v>
      </c>
    </row>
    <row r="86" spans="2:9" x14ac:dyDescent="0.25">
      <c r="B86" s="35" t="s">
        <v>96</v>
      </c>
      <c r="C86" s="36" t="s">
        <v>101</v>
      </c>
      <c r="D86" s="35" t="s">
        <v>532</v>
      </c>
      <c r="E86" s="35" t="s">
        <v>810</v>
      </c>
      <c r="F86" s="35" t="s">
        <v>36</v>
      </c>
      <c r="H86" s="35" t="s">
        <v>851</v>
      </c>
      <c r="I86" s="35" t="s">
        <v>284</v>
      </c>
    </row>
    <row r="87" spans="2:9" x14ac:dyDescent="0.25">
      <c r="B87" s="35" t="s">
        <v>96</v>
      </c>
      <c r="C87" s="36" t="s">
        <v>101</v>
      </c>
      <c r="D87" s="35" t="s">
        <v>532</v>
      </c>
      <c r="E87" s="35" t="s">
        <v>811</v>
      </c>
      <c r="F87" s="35" t="s">
        <v>36</v>
      </c>
      <c r="H87" s="35" t="s">
        <v>1139</v>
      </c>
      <c r="I87" s="35" t="s">
        <v>480</v>
      </c>
    </row>
    <row r="88" spans="2:9" x14ac:dyDescent="0.25">
      <c r="B88" s="35" t="s">
        <v>96</v>
      </c>
      <c r="C88" s="36" t="s">
        <v>101</v>
      </c>
      <c r="D88" s="35" t="s">
        <v>532</v>
      </c>
      <c r="E88" s="35" t="s">
        <v>812</v>
      </c>
      <c r="F88" s="35" t="s">
        <v>36</v>
      </c>
      <c r="H88" s="35" t="s">
        <v>996</v>
      </c>
      <c r="I88" s="35" t="s">
        <v>392</v>
      </c>
    </row>
    <row r="89" spans="2:9" x14ac:dyDescent="0.25">
      <c r="B89" s="35" t="s">
        <v>96</v>
      </c>
      <c r="C89" s="36" t="s">
        <v>101</v>
      </c>
      <c r="D89" s="35" t="s">
        <v>532</v>
      </c>
      <c r="E89" s="35" t="s">
        <v>813</v>
      </c>
      <c r="F89" s="35" t="s">
        <v>36</v>
      </c>
      <c r="H89" s="35" t="s">
        <v>745</v>
      </c>
      <c r="I89" s="35" t="s">
        <v>168</v>
      </c>
    </row>
    <row r="90" spans="2:9" x14ac:dyDescent="0.25">
      <c r="B90" s="35" t="s">
        <v>96</v>
      </c>
      <c r="C90" s="36" t="s">
        <v>101</v>
      </c>
      <c r="D90" s="35" t="s">
        <v>532</v>
      </c>
      <c r="E90" s="35" t="s">
        <v>814</v>
      </c>
      <c r="F90" s="35" t="s">
        <v>36</v>
      </c>
      <c r="H90" s="35" t="s">
        <v>852</v>
      </c>
      <c r="I90" s="35" t="s">
        <v>284</v>
      </c>
    </row>
    <row r="91" spans="2:9" x14ac:dyDescent="0.25">
      <c r="B91" s="35" t="s">
        <v>96</v>
      </c>
      <c r="C91" s="36" t="s">
        <v>101</v>
      </c>
      <c r="D91" s="35" t="s">
        <v>532</v>
      </c>
      <c r="E91" s="35" t="s">
        <v>815</v>
      </c>
      <c r="F91" s="35" t="s">
        <v>36</v>
      </c>
      <c r="H91" s="35" t="s">
        <v>920</v>
      </c>
      <c r="I91" s="35" t="s">
        <v>334</v>
      </c>
    </row>
    <row r="92" spans="2:9" x14ac:dyDescent="0.25">
      <c r="B92" s="35" t="s">
        <v>96</v>
      </c>
      <c r="C92" s="36" t="s">
        <v>101</v>
      </c>
      <c r="D92" s="35" t="s">
        <v>532</v>
      </c>
      <c r="E92" s="35" t="s">
        <v>816</v>
      </c>
      <c r="F92" s="35" t="s">
        <v>36</v>
      </c>
      <c r="H92" s="35" t="s">
        <v>853</v>
      </c>
      <c r="I92" s="35" t="s">
        <v>284</v>
      </c>
    </row>
    <row r="93" spans="2:9" x14ac:dyDescent="0.25">
      <c r="B93" s="35" t="s">
        <v>96</v>
      </c>
      <c r="C93" s="36" t="s">
        <v>101</v>
      </c>
      <c r="D93" s="35" t="s">
        <v>532</v>
      </c>
      <c r="E93" s="35" t="s">
        <v>817</v>
      </c>
      <c r="F93" s="35" t="s">
        <v>36</v>
      </c>
      <c r="H93" s="35" t="s">
        <v>997</v>
      </c>
      <c r="I93" s="35" t="s">
        <v>392</v>
      </c>
    </row>
    <row r="94" spans="2:9" x14ac:dyDescent="0.25">
      <c r="B94" s="35" t="s">
        <v>96</v>
      </c>
      <c r="C94" s="36" t="s">
        <v>101</v>
      </c>
      <c r="D94" s="35" t="s">
        <v>533</v>
      </c>
      <c r="E94" s="35" t="s">
        <v>818</v>
      </c>
      <c r="F94" s="35" t="s">
        <v>231</v>
      </c>
      <c r="H94" s="35" t="s">
        <v>746</v>
      </c>
      <c r="I94" s="35" t="s">
        <v>168</v>
      </c>
    </row>
    <row r="95" spans="2:9" x14ac:dyDescent="0.25">
      <c r="B95" s="35" t="s">
        <v>96</v>
      </c>
      <c r="C95" s="36" t="s">
        <v>101</v>
      </c>
      <c r="D95" s="35" t="s">
        <v>533</v>
      </c>
      <c r="E95" s="35" t="s">
        <v>819</v>
      </c>
      <c r="F95" s="35" t="s">
        <v>231</v>
      </c>
      <c r="H95" s="35" t="s">
        <v>921</v>
      </c>
      <c r="I95" s="35" t="s">
        <v>334</v>
      </c>
    </row>
    <row r="96" spans="2:9" x14ac:dyDescent="0.25">
      <c r="B96" s="35" t="s">
        <v>96</v>
      </c>
      <c r="C96" s="36" t="s">
        <v>101</v>
      </c>
      <c r="D96" s="35" t="s">
        <v>533</v>
      </c>
      <c r="E96" s="35" t="s">
        <v>820</v>
      </c>
      <c r="F96" s="35" t="s">
        <v>173</v>
      </c>
      <c r="H96" s="35" t="s">
        <v>1140</v>
      </c>
      <c r="I96" s="35" t="s">
        <v>480</v>
      </c>
    </row>
    <row r="97" spans="2:9" x14ac:dyDescent="0.25">
      <c r="B97" s="35" t="s">
        <v>96</v>
      </c>
      <c r="C97" s="36" t="s">
        <v>101</v>
      </c>
      <c r="D97" s="35" t="s">
        <v>533</v>
      </c>
      <c r="E97" s="35" t="s">
        <v>821</v>
      </c>
      <c r="F97" s="35" t="s">
        <v>173</v>
      </c>
      <c r="H97" s="35" t="s">
        <v>854</v>
      </c>
      <c r="I97" s="35" t="s">
        <v>284</v>
      </c>
    </row>
    <row r="98" spans="2:9" x14ac:dyDescent="0.25">
      <c r="B98" s="35" t="s">
        <v>96</v>
      </c>
      <c r="C98" s="36" t="s">
        <v>101</v>
      </c>
      <c r="D98" s="35" t="s">
        <v>533</v>
      </c>
      <c r="E98" s="35" t="s">
        <v>822</v>
      </c>
      <c r="F98" s="35" t="s">
        <v>173</v>
      </c>
      <c r="H98" s="35" t="s">
        <v>998</v>
      </c>
      <c r="I98" s="35" t="s">
        <v>392</v>
      </c>
    </row>
    <row r="99" spans="2:9" x14ac:dyDescent="0.25">
      <c r="B99" s="35" t="s">
        <v>96</v>
      </c>
      <c r="C99" s="36" t="s">
        <v>101</v>
      </c>
      <c r="D99" s="35" t="s">
        <v>533</v>
      </c>
      <c r="E99" s="35" t="s">
        <v>823</v>
      </c>
      <c r="F99" s="35" t="s">
        <v>168</v>
      </c>
      <c r="H99" s="35" t="s">
        <v>747</v>
      </c>
      <c r="I99" s="35" t="s">
        <v>168</v>
      </c>
    </row>
    <row r="100" spans="2:9" x14ac:dyDescent="0.25">
      <c r="B100" s="35" t="s">
        <v>96</v>
      </c>
      <c r="C100" s="36" t="s">
        <v>101</v>
      </c>
      <c r="D100" s="35" t="s">
        <v>533</v>
      </c>
      <c r="E100" s="35" t="s">
        <v>824</v>
      </c>
      <c r="F100" s="35" t="s">
        <v>168</v>
      </c>
      <c r="H100" s="35" t="s">
        <v>1141</v>
      </c>
      <c r="I100" s="35" t="s">
        <v>480</v>
      </c>
    </row>
    <row r="101" spans="2:9" x14ac:dyDescent="0.25">
      <c r="B101" s="35" t="s">
        <v>96</v>
      </c>
      <c r="C101" s="36" t="s">
        <v>101</v>
      </c>
      <c r="D101" s="35" t="s">
        <v>533</v>
      </c>
      <c r="E101" s="35" t="s">
        <v>825</v>
      </c>
      <c r="F101" s="35" t="s">
        <v>168</v>
      </c>
      <c r="H101" s="35" t="s">
        <v>922</v>
      </c>
      <c r="I101" s="35" t="s">
        <v>334</v>
      </c>
    </row>
    <row r="102" spans="2:9" x14ac:dyDescent="0.25">
      <c r="B102" s="35" t="s">
        <v>96</v>
      </c>
      <c r="C102" s="36" t="s">
        <v>101</v>
      </c>
      <c r="D102" s="35" t="s">
        <v>533</v>
      </c>
      <c r="E102" s="35" t="s">
        <v>826</v>
      </c>
      <c r="F102" s="35" t="s">
        <v>168</v>
      </c>
      <c r="H102" s="35" t="s">
        <v>748</v>
      </c>
      <c r="I102" s="35" t="s">
        <v>168</v>
      </c>
    </row>
    <row r="103" spans="2:9" x14ac:dyDescent="0.25">
      <c r="B103" s="35" t="s">
        <v>96</v>
      </c>
      <c r="C103" s="36" t="s">
        <v>101</v>
      </c>
      <c r="D103" s="35" t="s">
        <v>533</v>
      </c>
      <c r="E103" s="35" t="s">
        <v>827</v>
      </c>
      <c r="F103" s="35" t="s">
        <v>168</v>
      </c>
      <c r="H103" s="35" t="s">
        <v>923</v>
      </c>
      <c r="I103" s="35" t="s">
        <v>334</v>
      </c>
    </row>
    <row r="104" spans="2:9" x14ac:dyDescent="0.25">
      <c r="B104" s="35" t="s">
        <v>96</v>
      </c>
      <c r="C104" s="36" t="s">
        <v>101</v>
      </c>
      <c r="D104" s="35" t="s">
        <v>533</v>
      </c>
      <c r="E104" s="35" t="s">
        <v>828</v>
      </c>
      <c r="F104" s="35" t="s">
        <v>177</v>
      </c>
      <c r="H104" s="35" t="s">
        <v>999</v>
      </c>
      <c r="I104" s="35" t="s">
        <v>392</v>
      </c>
    </row>
    <row r="105" spans="2:9" x14ac:dyDescent="0.25">
      <c r="B105" s="35" t="s">
        <v>96</v>
      </c>
      <c r="C105" s="36" t="s">
        <v>101</v>
      </c>
      <c r="D105" s="35" t="s">
        <v>533</v>
      </c>
      <c r="E105" s="35" t="s">
        <v>829</v>
      </c>
      <c r="F105" s="35" t="s">
        <v>36</v>
      </c>
      <c r="H105" s="35" t="s">
        <v>855</v>
      </c>
      <c r="I105" s="35" t="s">
        <v>284</v>
      </c>
    </row>
    <row r="106" spans="2:9" x14ac:dyDescent="0.25">
      <c r="B106" s="35" t="s">
        <v>96</v>
      </c>
      <c r="C106" s="36" t="s">
        <v>101</v>
      </c>
      <c r="D106" s="35" t="s">
        <v>533</v>
      </c>
      <c r="E106" s="35" t="s">
        <v>830</v>
      </c>
      <c r="F106" s="35" t="s">
        <v>36</v>
      </c>
      <c r="H106" s="35" t="s">
        <v>1142</v>
      </c>
      <c r="I106" s="35" t="s">
        <v>480</v>
      </c>
    </row>
    <row r="107" spans="2:9" x14ac:dyDescent="0.25">
      <c r="B107" s="35" t="s">
        <v>96</v>
      </c>
      <c r="C107" s="36" t="s">
        <v>101</v>
      </c>
      <c r="D107" s="35" t="s">
        <v>533</v>
      </c>
      <c r="E107" s="35" t="s">
        <v>831</v>
      </c>
      <c r="F107" s="35" t="s">
        <v>36</v>
      </c>
      <c r="H107" s="35" t="s">
        <v>1000</v>
      </c>
      <c r="I107" s="35" t="s">
        <v>36</v>
      </c>
    </row>
    <row r="108" spans="2:9" x14ac:dyDescent="0.25">
      <c r="B108" s="35" t="s">
        <v>96</v>
      </c>
      <c r="C108" s="36" t="s">
        <v>101</v>
      </c>
      <c r="D108" s="35" t="s">
        <v>533</v>
      </c>
      <c r="E108" s="35" t="s">
        <v>832</v>
      </c>
      <c r="F108" s="35" t="s">
        <v>36</v>
      </c>
      <c r="H108" s="35" t="s">
        <v>1143</v>
      </c>
      <c r="I108" s="35" t="s">
        <v>480</v>
      </c>
    </row>
    <row r="109" spans="2:9" x14ac:dyDescent="0.25">
      <c r="B109" s="35" t="s">
        <v>96</v>
      </c>
      <c r="C109" s="36" t="s">
        <v>101</v>
      </c>
      <c r="D109" s="35" t="s">
        <v>533</v>
      </c>
      <c r="E109" s="35" t="s">
        <v>833</v>
      </c>
      <c r="F109" s="35" t="s">
        <v>36</v>
      </c>
      <c r="H109" s="35" t="s">
        <v>856</v>
      </c>
      <c r="I109" s="35" t="s">
        <v>284</v>
      </c>
    </row>
    <row r="110" spans="2:9" x14ac:dyDescent="0.25">
      <c r="B110" s="35" t="s">
        <v>96</v>
      </c>
      <c r="C110" s="36" t="s">
        <v>102</v>
      </c>
      <c r="D110" s="35" t="s">
        <v>534</v>
      </c>
      <c r="E110" s="35" t="s">
        <v>834</v>
      </c>
      <c r="F110" s="35" t="s">
        <v>284</v>
      </c>
      <c r="H110" s="35" t="s">
        <v>749</v>
      </c>
      <c r="I110" s="35" t="s">
        <v>168</v>
      </c>
    </row>
    <row r="111" spans="2:9" x14ac:dyDescent="0.25">
      <c r="B111" s="35" t="s">
        <v>96</v>
      </c>
      <c r="C111" s="36" t="s">
        <v>102</v>
      </c>
      <c r="D111" s="35" t="s">
        <v>534</v>
      </c>
      <c r="E111" s="35" t="s">
        <v>835</v>
      </c>
      <c r="F111" s="35" t="s">
        <v>284</v>
      </c>
      <c r="H111" s="35" t="s">
        <v>924</v>
      </c>
      <c r="I111" s="35" t="s">
        <v>36</v>
      </c>
    </row>
    <row r="112" spans="2:9" x14ac:dyDescent="0.25">
      <c r="B112" s="35" t="s">
        <v>96</v>
      </c>
      <c r="C112" s="36" t="s">
        <v>102</v>
      </c>
      <c r="D112" s="35" t="s">
        <v>534</v>
      </c>
      <c r="E112" s="35" t="s">
        <v>836</v>
      </c>
      <c r="F112" s="35" t="s">
        <v>284</v>
      </c>
      <c r="H112" s="35" t="s">
        <v>925</v>
      </c>
      <c r="I112" s="35" t="s">
        <v>36</v>
      </c>
    </row>
    <row r="113" spans="2:9" x14ac:dyDescent="0.25">
      <c r="B113" s="35" t="s">
        <v>96</v>
      </c>
      <c r="C113" s="36" t="s">
        <v>102</v>
      </c>
      <c r="D113" s="35" t="s">
        <v>534</v>
      </c>
      <c r="E113" s="35" t="s">
        <v>837</v>
      </c>
      <c r="F113" s="35" t="s">
        <v>284</v>
      </c>
      <c r="H113" s="35" t="s">
        <v>750</v>
      </c>
      <c r="I113" s="35" t="s">
        <v>173</v>
      </c>
    </row>
    <row r="114" spans="2:9" x14ac:dyDescent="0.25">
      <c r="B114" s="35" t="s">
        <v>96</v>
      </c>
      <c r="C114" s="36" t="s">
        <v>102</v>
      </c>
      <c r="D114" s="35" t="s">
        <v>534</v>
      </c>
      <c r="E114" s="35" t="s">
        <v>838</v>
      </c>
      <c r="F114" s="35" t="s">
        <v>285</v>
      </c>
      <c r="H114" s="35" t="s">
        <v>1144</v>
      </c>
      <c r="I114" s="35" t="s">
        <v>480</v>
      </c>
    </row>
    <row r="115" spans="2:9" x14ac:dyDescent="0.25">
      <c r="B115" s="35" t="s">
        <v>96</v>
      </c>
      <c r="C115" s="36" t="s">
        <v>102</v>
      </c>
      <c r="D115" s="35" t="s">
        <v>534</v>
      </c>
      <c r="E115" s="35" t="s">
        <v>839</v>
      </c>
      <c r="F115" s="35" t="s">
        <v>285</v>
      </c>
      <c r="H115" s="35" t="s">
        <v>857</v>
      </c>
      <c r="I115" s="35" t="s">
        <v>284</v>
      </c>
    </row>
    <row r="116" spans="2:9" x14ac:dyDescent="0.25">
      <c r="B116" s="35" t="s">
        <v>96</v>
      </c>
      <c r="C116" s="36" t="s">
        <v>102</v>
      </c>
      <c r="D116" s="35" t="s">
        <v>534</v>
      </c>
      <c r="E116" s="35" t="s">
        <v>840</v>
      </c>
      <c r="F116" s="35" t="s">
        <v>285</v>
      </c>
      <c r="H116" s="35" t="s">
        <v>1001</v>
      </c>
      <c r="I116" s="35" t="s">
        <v>36</v>
      </c>
    </row>
    <row r="117" spans="2:9" x14ac:dyDescent="0.25">
      <c r="B117" s="35" t="s">
        <v>96</v>
      </c>
      <c r="C117" s="36" t="s">
        <v>102</v>
      </c>
      <c r="D117" s="35" t="s">
        <v>534</v>
      </c>
      <c r="E117" s="35" t="s">
        <v>841</v>
      </c>
      <c r="F117" s="35" t="s">
        <v>286</v>
      </c>
      <c r="H117" s="35" t="s">
        <v>1145</v>
      </c>
      <c r="I117" s="35" t="s">
        <v>480</v>
      </c>
    </row>
    <row r="118" spans="2:9" x14ac:dyDescent="0.25">
      <c r="B118" s="35" t="s">
        <v>96</v>
      </c>
      <c r="C118" s="36" t="s">
        <v>102</v>
      </c>
      <c r="D118" s="35" t="s">
        <v>534</v>
      </c>
      <c r="E118" s="35" t="s">
        <v>842</v>
      </c>
      <c r="F118" s="35" t="s">
        <v>286</v>
      </c>
      <c r="H118" s="35" t="s">
        <v>858</v>
      </c>
      <c r="I118" s="35" t="s">
        <v>285</v>
      </c>
    </row>
    <row r="119" spans="2:9" x14ac:dyDescent="0.25">
      <c r="B119" s="35" t="s">
        <v>96</v>
      </c>
      <c r="C119" s="36" t="s">
        <v>102</v>
      </c>
      <c r="D119" s="35" t="s">
        <v>534</v>
      </c>
      <c r="E119" s="35" t="s">
        <v>843</v>
      </c>
      <c r="F119" s="35" t="s">
        <v>286</v>
      </c>
      <c r="H119" s="35" t="s">
        <v>926</v>
      </c>
      <c r="I119" s="35" t="s">
        <v>36</v>
      </c>
    </row>
    <row r="120" spans="2:9" x14ac:dyDescent="0.25">
      <c r="B120" s="35" t="s">
        <v>96</v>
      </c>
      <c r="C120" s="36" t="s">
        <v>102</v>
      </c>
      <c r="D120" s="35" t="s">
        <v>534</v>
      </c>
      <c r="E120" s="35" t="s">
        <v>844</v>
      </c>
      <c r="F120" s="35" t="s">
        <v>286</v>
      </c>
      <c r="H120" s="35" t="s">
        <v>1002</v>
      </c>
      <c r="I120" s="35" t="s">
        <v>36</v>
      </c>
    </row>
    <row r="121" spans="2:9" x14ac:dyDescent="0.25">
      <c r="B121" s="35" t="s">
        <v>96</v>
      </c>
      <c r="C121" s="36" t="s">
        <v>102</v>
      </c>
      <c r="D121" s="35" t="s">
        <v>534</v>
      </c>
      <c r="E121" s="35" t="s">
        <v>845</v>
      </c>
      <c r="F121" s="35" t="s">
        <v>36</v>
      </c>
      <c r="H121" s="35" t="s">
        <v>751</v>
      </c>
      <c r="I121" s="35" t="s">
        <v>173</v>
      </c>
    </row>
    <row r="122" spans="2:9" x14ac:dyDescent="0.25">
      <c r="B122" s="35" t="s">
        <v>96</v>
      </c>
      <c r="C122" s="36" t="s">
        <v>102</v>
      </c>
      <c r="D122" s="35" t="s">
        <v>534</v>
      </c>
      <c r="E122" s="35" t="s">
        <v>846</v>
      </c>
      <c r="F122" s="35" t="s">
        <v>36</v>
      </c>
      <c r="H122" s="35" t="s">
        <v>859</v>
      </c>
      <c r="I122" s="35" t="s">
        <v>286</v>
      </c>
    </row>
    <row r="123" spans="2:9" x14ac:dyDescent="0.25">
      <c r="B123" s="35" t="s">
        <v>96</v>
      </c>
      <c r="C123" s="36" t="s">
        <v>102</v>
      </c>
      <c r="D123" s="35" t="s">
        <v>534</v>
      </c>
      <c r="E123" s="35" t="s">
        <v>847</v>
      </c>
      <c r="F123" s="35" t="s">
        <v>36</v>
      </c>
      <c r="H123" s="35" t="s">
        <v>752</v>
      </c>
      <c r="I123" s="35" t="s">
        <v>173</v>
      </c>
    </row>
    <row r="124" spans="2:9" x14ac:dyDescent="0.25">
      <c r="B124" s="35" t="s">
        <v>96</v>
      </c>
      <c r="C124" s="36" t="s">
        <v>102</v>
      </c>
      <c r="D124" s="35" t="s">
        <v>534</v>
      </c>
      <c r="E124" s="35" t="s">
        <v>848</v>
      </c>
      <c r="F124" s="35" t="s">
        <v>36</v>
      </c>
      <c r="H124" s="35" t="s">
        <v>927</v>
      </c>
      <c r="I124" s="35" t="s">
        <v>36</v>
      </c>
    </row>
    <row r="125" spans="2:9" x14ac:dyDescent="0.25">
      <c r="B125" s="35" t="s">
        <v>96</v>
      </c>
      <c r="C125" s="36" t="s">
        <v>102</v>
      </c>
      <c r="D125" s="35" t="s">
        <v>534</v>
      </c>
      <c r="E125" s="35" t="s">
        <v>849</v>
      </c>
      <c r="F125" s="35" t="s">
        <v>36</v>
      </c>
      <c r="H125" s="35" t="s">
        <v>1146</v>
      </c>
      <c r="I125" s="35" t="s">
        <v>480</v>
      </c>
    </row>
    <row r="126" spans="2:9" x14ac:dyDescent="0.25">
      <c r="B126" s="35" t="s">
        <v>96</v>
      </c>
      <c r="C126" s="36" t="s">
        <v>102</v>
      </c>
      <c r="D126" s="35" t="s">
        <v>534</v>
      </c>
      <c r="E126" s="35" t="s">
        <v>850</v>
      </c>
      <c r="F126" s="35" t="s">
        <v>36</v>
      </c>
      <c r="H126" s="35" t="s">
        <v>1003</v>
      </c>
      <c r="I126" s="35" t="s">
        <v>36</v>
      </c>
    </row>
    <row r="127" spans="2:9" x14ac:dyDescent="0.25">
      <c r="B127" s="35" t="s">
        <v>96</v>
      </c>
      <c r="C127" s="37" t="s">
        <v>102</v>
      </c>
      <c r="D127" s="35" t="s">
        <v>535</v>
      </c>
      <c r="E127" s="35" t="s">
        <v>851</v>
      </c>
      <c r="F127" s="35" t="s">
        <v>284</v>
      </c>
      <c r="H127" s="35" t="s">
        <v>928</v>
      </c>
      <c r="I127" s="35" t="s">
        <v>36</v>
      </c>
    </row>
    <row r="128" spans="2:9" x14ac:dyDescent="0.25">
      <c r="B128" s="35" t="s">
        <v>96</v>
      </c>
      <c r="C128" s="37" t="s">
        <v>102</v>
      </c>
      <c r="D128" s="35" t="s">
        <v>535</v>
      </c>
      <c r="E128" s="35" t="s">
        <v>852</v>
      </c>
      <c r="F128" s="35" t="s">
        <v>284</v>
      </c>
      <c r="H128" s="35" t="s">
        <v>1004</v>
      </c>
      <c r="I128" s="35" t="s">
        <v>36</v>
      </c>
    </row>
    <row r="129" spans="2:9" x14ac:dyDescent="0.25">
      <c r="B129" s="35" t="s">
        <v>96</v>
      </c>
      <c r="C129" s="37" t="s">
        <v>102</v>
      </c>
      <c r="D129" s="35" t="s">
        <v>535</v>
      </c>
      <c r="E129" s="35" t="s">
        <v>853</v>
      </c>
      <c r="F129" s="35" t="s">
        <v>284</v>
      </c>
      <c r="H129" s="35" t="s">
        <v>1147</v>
      </c>
      <c r="I129" s="35" t="s">
        <v>480</v>
      </c>
    </row>
    <row r="130" spans="2:9" x14ac:dyDescent="0.25">
      <c r="B130" s="35" t="s">
        <v>96</v>
      </c>
      <c r="C130" s="37" t="s">
        <v>102</v>
      </c>
      <c r="D130" s="35" t="s">
        <v>535</v>
      </c>
      <c r="E130" s="35" t="s">
        <v>854</v>
      </c>
      <c r="F130" s="35" t="s">
        <v>284</v>
      </c>
      <c r="H130" s="35" t="s">
        <v>753</v>
      </c>
      <c r="I130" s="35" t="s">
        <v>173</v>
      </c>
    </row>
    <row r="131" spans="2:9" x14ac:dyDescent="0.25">
      <c r="B131" s="35" t="s">
        <v>96</v>
      </c>
      <c r="C131" s="37" t="s">
        <v>102</v>
      </c>
      <c r="D131" s="35" t="s">
        <v>535</v>
      </c>
      <c r="E131" s="35" t="s">
        <v>855</v>
      </c>
      <c r="F131" s="35" t="s">
        <v>284</v>
      </c>
      <c r="H131" s="35" t="s">
        <v>860</v>
      </c>
      <c r="I131" s="35" t="s">
        <v>286</v>
      </c>
    </row>
    <row r="132" spans="2:9" x14ac:dyDescent="0.25">
      <c r="B132" s="35" t="s">
        <v>96</v>
      </c>
      <c r="C132" s="37" t="s">
        <v>102</v>
      </c>
      <c r="D132" s="35" t="s">
        <v>535</v>
      </c>
      <c r="E132" s="35" t="s">
        <v>856</v>
      </c>
      <c r="F132" s="35" t="s">
        <v>284</v>
      </c>
      <c r="H132" s="35" t="s">
        <v>754</v>
      </c>
      <c r="I132" s="35" t="s">
        <v>173</v>
      </c>
    </row>
    <row r="133" spans="2:9" x14ac:dyDescent="0.25">
      <c r="B133" s="35" t="s">
        <v>96</v>
      </c>
      <c r="C133" s="37" t="s">
        <v>102</v>
      </c>
      <c r="D133" s="35" t="s">
        <v>535</v>
      </c>
      <c r="E133" s="35" t="s">
        <v>857</v>
      </c>
      <c r="F133" s="35" t="s">
        <v>284</v>
      </c>
      <c r="H133" s="35" t="s">
        <v>929</v>
      </c>
      <c r="I133" s="35" t="s">
        <v>36</v>
      </c>
    </row>
    <row r="134" spans="2:9" x14ac:dyDescent="0.25">
      <c r="B134" s="35" t="s">
        <v>96</v>
      </c>
      <c r="C134" s="37" t="s">
        <v>102</v>
      </c>
      <c r="D134" s="35" t="s">
        <v>535</v>
      </c>
      <c r="E134" s="35" t="s">
        <v>858</v>
      </c>
      <c r="F134" s="35" t="s">
        <v>285</v>
      </c>
      <c r="H134" s="35" t="s">
        <v>1148</v>
      </c>
      <c r="I134" s="35" t="s">
        <v>36</v>
      </c>
    </row>
    <row r="135" spans="2:9" x14ac:dyDescent="0.25">
      <c r="B135" s="35" t="s">
        <v>96</v>
      </c>
      <c r="C135" s="37" t="s">
        <v>102</v>
      </c>
      <c r="D135" s="35" t="s">
        <v>535</v>
      </c>
      <c r="E135" s="35" t="s">
        <v>859</v>
      </c>
      <c r="F135" s="35" t="s">
        <v>286</v>
      </c>
      <c r="H135" s="35" t="s">
        <v>861</v>
      </c>
      <c r="I135" s="35" t="s">
        <v>286</v>
      </c>
    </row>
    <row r="136" spans="2:9" x14ac:dyDescent="0.25">
      <c r="B136" s="35" t="s">
        <v>96</v>
      </c>
      <c r="C136" s="37" t="s">
        <v>102</v>
      </c>
      <c r="D136" s="35" t="s">
        <v>535</v>
      </c>
      <c r="E136" s="35" t="s">
        <v>860</v>
      </c>
      <c r="F136" s="35" t="s">
        <v>286</v>
      </c>
      <c r="H136" s="35" t="s">
        <v>1005</v>
      </c>
      <c r="I136" s="35" t="s">
        <v>36</v>
      </c>
    </row>
    <row r="137" spans="2:9" x14ac:dyDescent="0.25">
      <c r="B137" s="35" t="s">
        <v>96</v>
      </c>
      <c r="C137" s="37" t="s">
        <v>102</v>
      </c>
      <c r="D137" s="35" t="s">
        <v>535</v>
      </c>
      <c r="E137" s="35" t="s">
        <v>861</v>
      </c>
      <c r="F137" s="35" t="s">
        <v>286</v>
      </c>
      <c r="H137" s="35" t="s">
        <v>1006</v>
      </c>
      <c r="I137" s="35" t="s">
        <v>36</v>
      </c>
    </row>
    <row r="138" spans="2:9" x14ac:dyDescent="0.25">
      <c r="B138" s="35" t="s">
        <v>96</v>
      </c>
      <c r="C138" s="37" t="s">
        <v>102</v>
      </c>
      <c r="D138" s="35" t="s">
        <v>535</v>
      </c>
      <c r="E138" s="35" t="s">
        <v>862</v>
      </c>
      <c r="F138" s="35" t="s">
        <v>286</v>
      </c>
      <c r="H138" s="35" t="s">
        <v>862</v>
      </c>
      <c r="I138" s="35" t="s">
        <v>286</v>
      </c>
    </row>
    <row r="139" spans="2:9" x14ac:dyDescent="0.25">
      <c r="B139" s="35" t="s">
        <v>96</v>
      </c>
      <c r="C139" s="37" t="s">
        <v>102</v>
      </c>
      <c r="D139" s="35" t="s">
        <v>535</v>
      </c>
      <c r="E139" s="35" t="s">
        <v>863</v>
      </c>
      <c r="F139" s="35" t="s">
        <v>36</v>
      </c>
      <c r="H139" s="35" t="s">
        <v>930</v>
      </c>
      <c r="I139" s="35" t="s">
        <v>36</v>
      </c>
    </row>
    <row r="140" spans="2:9" x14ac:dyDescent="0.25">
      <c r="B140" s="35" t="s">
        <v>96</v>
      </c>
      <c r="C140" s="37" t="s">
        <v>102</v>
      </c>
      <c r="D140" s="35" t="s">
        <v>535</v>
      </c>
      <c r="E140" s="35" t="s">
        <v>864</v>
      </c>
      <c r="F140" s="35" t="s">
        <v>36</v>
      </c>
      <c r="H140" s="35" t="s">
        <v>755</v>
      </c>
      <c r="I140" s="35" t="s">
        <v>173</v>
      </c>
    </row>
    <row r="141" spans="2:9" x14ac:dyDescent="0.25">
      <c r="B141" s="35" t="s">
        <v>96</v>
      </c>
      <c r="C141" s="37" t="s">
        <v>102</v>
      </c>
      <c r="D141" s="35" t="s">
        <v>535</v>
      </c>
      <c r="E141" s="35" t="s">
        <v>865</v>
      </c>
      <c r="F141" s="35" t="s">
        <v>36</v>
      </c>
      <c r="H141" s="35" t="s">
        <v>1149</v>
      </c>
      <c r="I141" s="35" t="s">
        <v>36</v>
      </c>
    </row>
    <row r="142" spans="2:9" x14ac:dyDescent="0.25">
      <c r="B142" s="35" t="s">
        <v>96</v>
      </c>
      <c r="C142" s="37" t="s">
        <v>102</v>
      </c>
      <c r="D142" s="35" t="s">
        <v>535</v>
      </c>
      <c r="E142" s="35" t="s">
        <v>866</v>
      </c>
      <c r="F142" s="35" t="s">
        <v>36</v>
      </c>
      <c r="H142" s="35" t="s">
        <v>863</v>
      </c>
      <c r="I142" s="35" t="s">
        <v>36</v>
      </c>
    </row>
    <row r="143" spans="2:9" x14ac:dyDescent="0.25">
      <c r="B143" s="35" t="s">
        <v>96</v>
      </c>
      <c r="C143" s="37" t="s">
        <v>102</v>
      </c>
      <c r="D143" s="35" t="s">
        <v>536</v>
      </c>
      <c r="E143" s="35" t="s">
        <v>867</v>
      </c>
      <c r="F143" s="35" t="s">
        <v>284</v>
      </c>
      <c r="H143" s="35" t="s">
        <v>931</v>
      </c>
      <c r="I143" s="35" t="s">
        <v>36</v>
      </c>
    </row>
    <row r="144" spans="2:9" x14ac:dyDescent="0.25">
      <c r="B144" s="35" t="s">
        <v>96</v>
      </c>
      <c r="C144" s="37" t="s">
        <v>102</v>
      </c>
      <c r="D144" s="35" t="s">
        <v>536</v>
      </c>
      <c r="E144" s="35" t="s">
        <v>868</v>
      </c>
      <c r="F144" s="35" t="s">
        <v>285</v>
      </c>
      <c r="H144" s="35" t="s">
        <v>1150</v>
      </c>
      <c r="I144" s="35" t="s">
        <v>36</v>
      </c>
    </row>
    <row r="145" spans="2:9" x14ac:dyDescent="0.25">
      <c r="B145" s="35" t="s">
        <v>96</v>
      </c>
      <c r="C145" s="37" t="s">
        <v>102</v>
      </c>
      <c r="D145" s="35" t="s">
        <v>536</v>
      </c>
      <c r="E145" s="35" t="s">
        <v>869</v>
      </c>
      <c r="F145" s="35" t="s">
        <v>286</v>
      </c>
      <c r="H145" s="35" t="s">
        <v>756</v>
      </c>
      <c r="I145" s="35" t="s">
        <v>177</v>
      </c>
    </row>
    <row r="146" spans="2:9" x14ac:dyDescent="0.25">
      <c r="B146" s="35" t="s">
        <v>96</v>
      </c>
      <c r="C146" s="37" t="s">
        <v>102</v>
      </c>
      <c r="D146" s="35" t="s">
        <v>536</v>
      </c>
      <c r="E146" s="35" t="s">
        <v>870</v>
      </c>
      <c r="F146" s="35" t="s">
        <v>286</v>
      </c>
      <c r="H146" s="35" t="s">
        <v>1007</v>
      </c>
      <c r="I146" s="35" t="s">
        <v>36</v>
      </c>
    </row>
    <row r="147" spans="2:9" x14ac:dyDescent="0.25">
      <c r="B147" s="35" t="s">
        <v>96</v>
      </c>
      <c r="C147" s="37" t="s">
        <v>102</v>
      </c>
      <c r="D147" s="35" t="s">
        <v>536</v>
      </c>
      <c r="E147" s="35" t="s">
        <v>871</v>
      </c>
      <c r="F147" s="35" t="s">
        <v>286</v>
      </c>
      <c r="H147" s="35" t="s">
        <v>1151</v>
      </c>
      <c r="I147" s="35" t="s">
        <v>36</v>
      </c>
    </row>
    <row r="148" spans="2:9" x14ac:dyDescent="0.25">
      <c r="B148" s="35" t="s">
        <v>96</v>
      </c>
      <c r="C148" s="37" t="s">
        <v>102</v>
      </c>
      <c r="D148" s="35" t="s">
        <v>536</v>
      </c>
      <c r="E148" s="35" t="s">
        <v>872</v>
      </c>
      <c r="F148" s="35" t="s">
        <v>286</v>
      </c>
      <c r="H148" s="35" t="s">
        <v>864</v>
      </c>
      <c r="I148" s="35" t="s">
        <v>36</v>
      </c>
    </row>
    <row r="149" spans="2:9" x14ac:dyDescent="0.25">
      <c r="B149" s="35" t="s">
        <v>96</v>
      </c>
      <c r="C149" s="37" t="s">
        <v>102</v>
      </c>
      <c r="D149" s="35" t="s">
        <v>536</v>
      </c>
      <c r="E149" s="35" t="s">
        <v>873</v>
      </c>
      <c r="F149" s="35" t="s">
        <v>36</v>
      </c>
      <c r="H149" s="35" t="s">
        <v>757</v>
      </c>
      <c r="I149" s="35" t="s">
        <v>36</v>
      </c>
    </row>
    <row r="150" spans="2:9" x14ac:dyDescent="0.25">
      <c r="B150" s="35" t="s">
        <v>96</v>
      </c>
      <c r="C150" s="37" t="s">
        <v>102</v>
      </c>
      <c r="D150" s="35" t="s">
        <v>536</v>
      </c>
      <c r="E150" s="35" t="s">
        <v>874</v>
      </c>
      <c r="F150" s="35" t="s">
        <v>36</v>
      </c>
      <c r="H150" s="35" t="s">
        <v>1008</v>
      </c>
      <c r="I150" s="35" t="s">
        <v>36</v>
      </c>
    </row>
    <row r="151" spans="2:9" x14ac:dyDescent="0.25">
      <c r="B151" s="35" t="s">
        <v>96</v>
      </c>
      <c r="C151" s="37" t="s">
        <v>102</v>
      </c>
      <c r="D151" s="35" t="s">
        <v>536</v>
      </c>
      <c r="E151" s="35" t="s">
        <v>875</v>
      </c>
      <c r="F151" s="35" t="s">
        <v>36</v>
      </c>
      <c r="H151" s="35" t="s">
        <v>865</v>
      </c>
      <c r="I151" s="35" t="s">
        <v>36</v>
      </c>
    </row>
    <row r="152" spans="2:9" x14ac:dyDescent="0.25">
      <c r="B152" s="35" t="s">
        <v>96</v>
      </c>
      <c r="C152" s="37" t="s">
        <v>102</v>
      </c>
      <c r="D152" s="35" t="s">
        <v>536</v>
      </c>
      <c r="E152" s="35" t="s">
        <v>876</v>
      </c>
      <c r="F152" s="35" t="s">
        <v>36</v>
      </c>
      <c r="H152" s="35" t="s">
        <v>1152</v>
      </c>
      <c r="I152" s="35" t="s">
        <v>36</v>
      </c>
    </row>
    <row r="153" spans="2:9" x14ac:dyDescent="0.25">
      <c r="B153" s="35" t="s">
        <v>96</v>
      </c>
      <c r="C153" s="37" t="s">
        <v>102</v>
      </c>
      <c r="D153" s="35" t="s">
        <v>536</v>
      </c>
      <c r="E153" s="35" t="s">
        <v>877</v>
      </c>
      <c r="F153" s="35" t="s">
        <v>36</v>
      </c>
      <c r="H153" s="35" t="s">
        <v>1009</v>
      </c>
      <c r="I153" s="35" t="s">
        <v>36</v>
      </c>
    </row>
    <row r="154" spans="2:9" x14ac:dyDescent="0.25">
      <c r="B154" s="35" t="s">
        <v>96</v>
      </c>
      <c r="C154" s="37" t="s">
        <v>102</v>
      </c>
      <c r="D154" s="35" t="s">
        <v>536</v>
      </c>
      <c r="E154" s="35" t="s">
        <v>878</v>
      </c>
      <c r="F154" s="35" t="s">
        <v>36</v>
      </c>
      <c r="H154" s="35" t="s">
        <v>758</v>
      </c>
      <c r="I154" s="35" t="s">
        <v>36</v>
      </c>
    </row>
    <row r="155" spans="2:9" x14ac:dyDescent="0.25">
      <c r="B155" s="35" t="s">
        <v>96</v>
      </c>
      <c r="C155" s="37" t="s">
        <v>102</v>
      </c>
      <c r="D155" s="35" t="s">
        <v>536</v>
      </c>
      <c r="E155" s="35" t="s">
        <v>879</v>
      </c>
      <c r="F155" s="35" t="s">
        <v>36</v>
      </c>
      <c r="H155" s="35" t="s">
        <v>759</v>
      </c>
      <c r="I155" s="35" t="s">
        <v>36</v>
      </c>
    </row>
    <row r="156" spans="2:9" x14ac:dyDescent="0.25">
      <c r="B156" s="35" t="s">
        <v>96</v>
      </c>
      <c r="C156" s="37" t="s">
        <v>102</v>
      </c>
      <c r="D156" s="35" t="s">
        <v>537</v>
      </c>
      <c r="E156" s="35" t="s">
        <v>880</v>
      </c>
      <c r="F156" s="35" t="s">
        <v>284</v>
      </c>
      <c r="H156" s="35" t="s">
        <v>866</v>
      </c>
      <c r="I156" s="35" t="s">
        <v>36</v>
      </c>
    </row>
    <row r="157" spans="2:9" x14ac:dyDescent="0.25">
      <c r="B157" s="35" t="s">
        <v>96</v>
      </c>
      <c r="C157" s="37" t="s">
        <v>102</v>
      </c>
      <c r="D157" s="35" t="s">
        <v>537</v>
      </c>
      <c r="E157" s="35" t="s">
        <v>881</v>
      </c>
      <c r="F157" s="35" t="s">
        <v>284</v>
      </c>
      <c r="H157" s="35" t="s">
        <v>866</v>
      </c>
      <c r="I157" s="35" t="s">
        <v>36</v>
      </c>
    </row>
    <row r="158" spans="2:9" x14ac:dyDescent="0.25">
      <c r="B158" s="35" t="s">
        <v>96</v>
      </c>
      <c r="C158" s="37" t="s">
        <v>102</v>
      </c>
      <c r="D158" s="35" t="s">
        <v>537</v>
      </c>
      <c r="E158" s="35" t="s">
        <v>882</v>
      </c>
      <c r="F158" s="35" t="s">
        <v>285</v>
      </c>
      <c r="H158" s="35" t="s">
        <v>1153</v>
      </c>
      <c r="I158" s="35" t="s">
        <v>36</v>
      </c>
    </row>
    <row r="159" spans="2:9" x14ac:dyDescent="0.25">
      <c r="B159" s="35" t="s">
        <v>96</v>
      </c>
      <c r="C159" s="37" t="s">
        <v>102</v>
      </c>
      <c r="D159" s="35" t="s">
        <v>537</v>
      </c>
      <c r="E159" s="35" t="s">
        <v>883</v>
      </c>
      <c r="F159" s="35" t="s">
        <v>285</v>
      </c>
      <c r="H159" s="35" t="s">
        <v>1154</v>
      </c>
      <c r="I159" s="35" t="s">
        <v>36</v>
      </c>
    </row>
    <row r="160" spans="2:9" x14ac:dyDescent="0.25">
      <c r="B160" s="35" t="s">
        <v>96</v>
      </c>
      <c r="C160" s="37" t="s">
        <v>102</v>
      </c>
      <c r="D160" s="35" t="s">
        <v>537</v>
      </c>
      <c r="E160" s="35" t="s">
        <v>884</v>
      </c>
      <c r="F160" s="35" t="s">
        <v>285</v>
      </c>
      <c r="H160" s="35" t="s">
        <v>760</v>
      </c>
      <c r="I160" s="35" t="s">
        <v>36</v>
      </c>
    </row>
    <row r="161" spans="2:9" x14ac:dyDescent="0.25">
      <c r="B161" s="35" t="s">
        <v>96</v>
      </c>
      <c r="C161" s="37" t="s">
        <v>102</v>
      </c>
      <c r="D161" s="35" t="s">
        <v>537</v>
      </c>
      <c r="E161" s="35" t="s">
        <v>885</v>
      </c>
      <c r="F161" s="35" t="s">
        <v>286</v>
      </c>
      <c r="H161" s="35" t="s">
        <v>761</v>
      </c>
      <c r="I161" s="35" t="s">
        <v>36</v>
      </c>
    </row>
    <row r="162" spans="2:9" x14ac:dyDescent="0.25">
      <c r="B162" s="35" t="s">
        <v>96</v>
      </c>
      <c r="C162" s="37" t="s">
        <v>102</v>
      </c>
      <c r="D162" s="35" t="s">
        <v>537</v>
      </c>
      <c r="E162" s="35" t="s">
        <v>886</v>
      </c>
      <c r="F162" s="35" t="s">
        <v>286</v>
      </c>
      <c r="H162" s="35" t="s">
        <v>1010</v>
      </c>
      <c r="I162" s="35" t="s">
        <v>392</v>
      </c>
    </row>
    <row r="163" spans="2:9" x14ac:dyDescent="0.25">
      <c r="B163" s="35" t="s">
        <v>96</v>
      </c>
      <c r="C163" s="37" t="s">
        <v>102</v>
      </c>
      <c r="D163" s="35" t="s">
        <v>537</v>
      </c>
      <c r="E163" s="35" t="s">
        <v>887</v>
      </c>
      <c r="F163" s="35" t="s">
        <v>286</v>
      </c>
      <c r="H163" s="35" t="s">
        <v>762</v>
      </c>
      <c r="I163" s="35" t="s">
        <v>177</v>
      </c>
    </row>
    <row r="164" spans="2:9" x14ac:dyDescent="0.25">
      <c r="B164" s="35" t="s">
        <v>96</v>
      </c>
      <c r="C164" s="37" t="s">
        <v>102</v>
      </c>
      <c r="D164" s="35" t="s">
        <v>537</v>
      </c>
      <c r="E164" s="35" t="s">
        <v>888</v>
      </c>
      <c r="F164" s="35" t="s">
        <v>286</v>
      </c>
      <c r="H164" s="35" t="s">
        <v>867</v>
      </c>
      <c r="I164" s="35" t="s">
        <v>284</v>
      </c>
    </row>
    <row r="165" spans="2:9" x14ac:dyDescent="0.25">
      <c r="B165" s="35" t="s">
        <v>96</v>
      </c>
      <c r="C165" s="37" t="s">
        <v>102</v>
      </c>
      <c r="D165" s="35" t="s">
        <v>537</v>
      </c>
      <c r="E165" s="35" t="s">
        <v>889</v>
      </c>
      <c r="F165" s="35" t="s">
        <v>286</v>
      </c>
      <c r="H165" s="35" t="s">
        <v>1155</v>
      </c>
      <c r="I165" s="35" t="s">
        <v>480</v>
      </c>
    </row>
    <row r="166" spans="2:9" x14ac:dyDescent="0.25">
      <c r="B166" s="35" t="s">
        <v>96</v>
      </c>
      <c r="C166" s="37" t="s">
        <v>102</v>
      </c>
      <c r="D166" s="35" t="s">
        <v>537</v>
      </c>
      <c r="E166" s="35" t="s">
        <v>890</v>
      </c>
      <c r="F166" s="35" t="s">
        <v>286</v>
      </c>
      <c r="H166" s="35" t="s">
        <v>932</v>
      </c>
      <c r="I166" s="35" t="s">
        <v>353</v>
      </c>
    </row>
    <row r="167" spans="2:9" x14ac:dyDescent="0.25">
      <c r="B167" s="35" t="s">
        <v>96</v>
      </c>
      <c r="C167" s="37" t="s">
        <v>102</v>
      </c>
      <c r="D167" s="35" t="s">
        <v>537</v>
      </c>
      <c r="E167" s="35" t="s">
        <v>891</v>
      </c>
      <c r="F167" s="35" t="s">
        <v>286</v>
      </c>
      <c r="H167" s="35" t="s">
        <v>1156</v>
      </c>
      <c r="I167" s="35" t="s">
        <v>480</v>
      </c>
    </row>
    <row r="168" spans="2:9" x14ac:dyDescent="0.25">
      <c r="B168" s="35" t="s">
        <v>96</v>
      </c>
      <c r="C168" s="37" t="s">
        <v>102</v>
      </c>
      <c r="D168" s="35" t="s">
        <v>537</v>
      </c>
      <c r="E168" s="35" t="s">
        <v>892</v>
      </c>
      <c r="F168" s="35" t="s">
        <v>36</v>
      </c>
      <c r="H168" s="35" t="s">
        <v>763</v>
      </c>
      <c r="I168" s="35" t="s">
        <v>177</v>
      </c>
    </row>
    <row r="169" spans="2:9" x14ac:dyDescent="0.25">
      <c r="B169" s="35" t="s">
        <v>96</v>
      </c>
      <c r="C169" s="37" t="s">
        <v>102</v>
      </c>
      <c r="D169" s="35" t="s">
        <v>537</v>
      </c>
      <c r="E169" s="35" t="s">
        <v>893</v>
      </c>
      <c r="F169" s="35" t="s">
        <v>36</v>
      </c>
      <c r="H169" s="35" t="s">
        <v>1011</v>
      </c>
      <c r="I169" s="35" t="s">
        <v>392</v>
      </c>
    </row>
    <row r="170" spans="2:9" x14ac:dyDescent="0.25">
      <c r="B170" s="35" t="s">
        <v>96</v>
      </c>
      <c r="C170" s="37" t="s">
        <v>102</v>
      </c>
      <c r="D170" s="35" t="s">
        <v>537</v>
      </c>
      <c r="E170" s="35" t="s">
        <v>894</v>
      </c>
      <c r="F170" s="35" t="s">
        <v>36</v>
      </c>
      <c r="H170" s="35" t="s">
        <v>1250</v>
      </c>
      <c r="I170" s="35" t="s">
        <v>353</v>
      </c>
    </row>
    <row r="171" spans="2:9" x14ac:dyDescent="0.25">
      <c r="B171" s="35" t="s">
        <v>96</v>
      </c>
      <c r="C171" s="37" t="s">
        <v>102</v>
      </c>
      <c r="D171" s="35" t="s">
        <v>537</v>
      </c>
      <c r="E171" s="35" t="s">
        <v>895</v>
      </c>
      <c r="F171" s="35" t="s">
        <v>36</v>
      </c>
      <c r="H171" s="35" t="s">
        <v>868</v>
      </c>
      <c r="I171" s="35" t="s">
        <v>285</v>
      </c>
    </row>
    <row r="172" spans="2:9" x14ac:dyDescent="0.25">
      <c r="B172" s="35" t="s">
        <v>96</v>
      </c>
      <c r="C172" s="37" t="s">
        <v>102</v>
      </c>
      <c r="D172" s="35" t="s">
        <v>537</v>
      </c>
      <c r="E172" s="35" t="s">
        <v>896</v>
      </c>
      <c r="F172" s="35" t="s">
        <v>36</v>
      </c>
      <c r="H172" s="35" t="s">
        <v>764</v>
      </c>
      <c r="I172" s="35" t="s">
        <v>168</v>
      </c>
    </row>
    <row r="173" spans="2:9" s="33" customFormat="1" x14ac:dyDescent="0.25">
      <c r="B173" s="35" t="s">
        <v>96</v>
      </c>
      <c r="C173" s="37" t="s">
        <v>102</v>
      </c>
      <c r="D173" s="35" t="s">
        <v>538</v>
      </c>
      <c r="E173" s="35" t="s">
        <v>897</v>
      </c>
      <c r="F173" s="35" t="s">
        <v>284</v>
      </c>
      <c r="H173" s="35" t="s">
        <v>1012</v>
      </c>
      <c r="I173" s="35" t="s">
        <v>392</v>
      </c>
    </row>
    <row r="174" spans="2:9" s="33" customFormat="1" x14ac:dyDescent="0.25">
      <c r="B174" s="35" t="s">
        <v>96</v>
      </c>
      <c r="C174" s="37" t="s">
        <v>102</v>
      </c>
      <c r="D174" s="35" t="s">
        <v>538</v>
      </c>
      <c r="E174" s="35" t="s">
        <v>898</v>
      </c>
      <c r="F174" s="35" t="s">
        <v>284</v>
      </c>
      <c r="H174" s="35" t="s">
        <v>1157</v>
      </c>
      <c r="I174" s="35" t="s">
        <v>480</v>
      </c>
    </row>
    <row r="175" spans="2:9" x14ac:dyDescent="0.25">
      <c r="B175" s="35" t="s">
        <v>96</v>
      </c>
      <c r="C175" s="37" t="s">
        <v>102</v>
      </c>
      <c r="D175" s="35" t="s">
        <v>538</v>
      </c>
      <c r="E175" s="35" t="s">
        <v>899</v>
      </c>
      <c r="F175" s="35" t="s">
        <v>286</v>
      </c>
      <c r="H175" s="35" t="s">
        <v>933</v>
      </c>
      <c r="I175" s="35" t="s">
        <v>36</v>
      </c>
    </row>
    <row r="176" spans="2:9" x14ac:dyDescent="0.25">
      <c r="B176" s="35" t="s">
        <v>96</v>
      </c>
      <c r="C176" s="37" t="s">
        <v>102</v>
      </c>
      <c r="D176" s="35" t="s">
        <v>538</v>
      </c>
      <c r="E176" s="35" t="s">
        <v>900</v>
      </c>
      <c r="F176" s="35" t="s">
        <v>286</v>
      </c>
      <c r="H176" s="35" t="s">
        <v>869</v>
      </c>
      <c r="I176" s="35" t="s">
        <v>286</v>
      </c>
    </row>
    <row r="177" spans="2:9" x14ac:dyDescent="0.25">
      <c r="B177" s="35" t="s">
        <v>96</v>
      </c>
      <c r="C177" s="37" t="s">
        <v>102</v>
      </c>
      <c r="D177" s="35" t="s">
        <v>538</v>
      </c>
      <c r="E177" s="35" t="s">
        <v>901</v>
      </c>
      <c r="F177" s="35" t="s">
        <v>286</v>
      </c>
      <c r="H177" s="35" t="s">
        <v>934</v>
      </c>
      <c r="I177" s="35" t="s">
        <v>36</v>
      </c>
    </row>
    <row r="178" spans="2:9" x14ac:dyDescent="0.25">
      <c r="B178" s="35" t="s">
        <v>96</v>
      </c>
      <c r="C178" s="37" t="s">
        <v>102</v>
      </c>
      <c r="D178" s="35" t="s">
        <v>538</v>
      </c>
      <c r="E178" s="35" t="s">
        <v>902</v>
      </c>
      <c r="F178" s="35" t="s">
        <v>36</v>
      </c>
      <c r="H178" s="35" t="s">
        <v>1013</v>
      </c>
      <c r="I178" s="35" t="s">
        <v>392</v>
      </c>
    </row>
    <row r="179" spans="2:9" x14ac:dyDescent="0.25">
      <c r="B179" s="35" t="s">
        <v>96</v>
      </c>
      <c r="C179" s="37" t="s">
        <v>102</v>
      </c>
      <c r="D179" s="35" t="s">
        <v>538</v>
      </c>
      <c r="E179" s="35" t="s">
        <v>903</v>
      </c>
      <c r="F179" s="35" t="s">
        <v>36</v>
      </c>
      <c r="H179" s="35" t="s">
        <v>765</v>
      </c>
      <c r="I179" s="35" t="s">
        <v>36</v>
      </c>
    </row>
    <row r="180" spans="2:9" x14ac:dyDescent="0.25">
      <c r="B180" s="35" t="s">
        <v>96</v>
      </c>
      <c r="C180" s="37" t="s">
        <v>102</v>
      </c>
      <c r="D180" s="35" t="s">
        <v>538</v>
      </c>
      <c r="E180" s="35" t="s">
        <v>904</v>
      </c>
      <c r="F180" s="35" t="s">
        <v>36</v>
      </c>
      <c r="H180" s="35" t="s">
        <v>1158</v>
      </c>
      <c r="I180" s="35" t="s">
        <v>480</v>
      </c>
    </row>
    <row r="181" spans="2:9" x14ac:dyDescent="0.25">
      <c r="B181" s="35" t="s">
        <v>96</v>
      </c>
      <c r="C181" s="37" t="s">
        <v>102</v>
      </c>
      <c r="D181" s="35" t="s">
        <v>538</v>
      </c>
      <c r="E181" s="35" t="s">
        <v>905</v>
      </c>
      <c r="F181" s="35" t="s">
        <v>36</v>
      </c>
      <c r="H181" s="35" t="s">
        <v>870</v>
      </c>
      <c r="I181" s="35" t="s">
        <v>286</v>
      </c>
    </row>
    <row r="182" spans="2:9" x14ac:dyDescent="0.25">
      <c r="B182" s="35" t="s">
        <v>96</v>
      </c>
      <c r="C182" s="37" t="s">
        <v>102</v>
      </c>
      <c r="D182" s="35" t="s">
        <v>538</v>
      </c>
      <c r="E182" s="35" t="s">
        <v>906</v>
      </c>
      <c r="F182" s="35" t="s">
        <v>36</v>
      </c>
      <c r="H182" s="35" t="s">
        <v>1014</v>
      </c>
      <c r="I182" s="35" t="s">
        <v>392</v>
      </c>
    </row>
    <row r="183" spans="2:9" x14ac:dyDescent="0.25">
      <c r="B183" s="35" t="s">
        <v>97</v>
      </c>
      <c r="C183" s="36" t="s">
        <v>103</v>
      </c>
      <c r="D183" s="35" t="s">
        <v>539</v>
      </c>
      <c r="E183" s="35" t="s">
        <v>907</v>
      </c>
      <c r="F183" s="35" t="s">
        <v>334</v>
      </c>
      <c r="H183" s="35" t="s">
        <v>935</v>
      </c>
      <c r="I183" s="35" t="s">
        <v>36</v>
      </c>
    </row>
    <row r="184" spans="2:9" x14ac:dyDescent="0.25">
      <c r="B184" s="35" t="s">
        <v>97</v>
      </c>
      <c r="C184" s="36" t="s">
        <v>103</v>
      </c>
      <c r="D184" s="35" t="s">
        <v>539</v>
      </c>
      <c r="E184" s="35" t="s">
        <v>908</v>
      </c>
      <c r="F184" s="35" t="s">
        <v>334</v>
      </c>
      <c r="H184" s="35" t="s">
        <v>766</v>
      </c>
      <c r="I184" s="35" t="s">
        <v>36</v>
      </c>
    </row>
    <row r="185" spans="2:9" x14ac:dyDescent="0.25">
      <c r="B185" s="35" t="s">
        <v>97</v>
      </c>
      <c r="C185" s="36" t="s">
        <v>103</v>
      </c>
      <c r="D185" s="35" t="s">
        <v>539</v>
      </c>
      <c r="E185" s="35" t="s">
        <v>909</v>
      </c>
      <c r="F185" s="35" t="s">
        <v>334</v>
      </c>
      <c r="H185" s="35" t="s">
        <v>1159</v>
      </c>
      <c r="I185" s="35" t="s">
        <v>480</v>
      </c>
    </row>
    <row r="186" spans="2:9" x14ac:dyDescent="0.25">
      <c r="B186" s="35" t="s">
        <v>97</v>
      </c>
      <c r="C186" s="36" t="s">
        <v>103</v>
      </c>
      <c r="D186" s="35" t="s">
        <v>539</v>
      </c>
      <c r="E186" s="35" t="s">
        <v>910</v>
      </c>
      <c r="F186" s="35" t="s">
        <v>334</v>
      </c>
      <c r="H186" s="35" t="s">
        <v>871</v>
      </c>
      <c r="I186" s="35" t="s">
        <v>286</v>
      </c>
    </row>
    <row r="187" spans="2:9" x14ac:dyDescent="0.25">
      <c r="B187" s="35" t="s">
        <v>97</v>
      </c>
      <c r="C187" s="36" t="s">
        <v>103</v>
      </c>
      <c r="D187" s="35" t="s">
        <v>539</v>
      </c>
      <c r="E187" s="35" t="s">
        <v>911</v>
      </c>
      <c r="F187" s="35" t="s">
        <v>334</v>
      </c>
      <c r="H187" s="35" t="s">
        <v>1015</v>
      </c>
      <c r="I187" s="35" t="s">
        <v>392</v>
      </c>
    </row>
    <row r="188" spans="2:9" x14ac:dyDescent="0.25">
      <c r="B188" s="35" t="s">
        <v>97</v>
      </c>
      <c r="C188" s="36" t="s">
        <v>103</v>
      </c>
      <c r="D188" s="35" t="s">
        <v>539</v>
      </c>
      <c r="E188" s="35" t="s">
        <v>912</v>
      </c>
      <c r="F188" s="35" t="s">
        <v>334</v>
      </c>
      <c r="H188" s="35" t="s">
        <v>767</v>
      </c>
      <c r="I188" s="35" t="s">
        <v>36</v>
      </c>
    </row>
    <row r="189" spans="2:9" x14ac:dyDescent="0.25">
      <c r="B189" s="35" t="s">
        <v>97</v>
      </c>
      <c r="C189" s="36" t="s">
        <v>103</v>
      </c>
      <c r="D189" s="35" t="s">
        <v>539</v>
      </c>
      <c r="E189" s="35" t="s">
        <v>913</v>
      </c>
      <c r="F189" s="35" t="s">
        <v>36</v>
      </c>
      <c r="H189" s="35" t="s">
        <v>872</v>
      </c>
      <c r="I189" s="35" t="s">
        <v>286</v>
      </c>
    </row>
    <row r="190" spans="2:9" x14ac:dyDescent="0.25">
      <c r="B190" s="35" t="s">
        <v>97</v>
      </c>
      <c r="C190" s="36" t="s">
        <v>103</v>
      </c>
      <c r="D190" s="35" t="s">
        <v>539</v>
      </c>
      <c r="E190" s="35" t="s">
        <v>914</v>
      </c>
      <c r="F190" s="35" t="s">
        <v>36</v>
      </c>
      <c r="H190" s="35" t="s">
        <v>936</v>
      </c>
      <c r="I190" s="35" t="s">
        <v>36</v>
      </c>
    </row>
    <row r="191" spans="2:9" x14ac:dyDescent="0.25">
      <c r="B191" s="35" t="s">
        <v>97</v>
      </c>
      <c r="C191" s="36" t="s">
        <v>103</v>
      </c>
      <c r="D191" s="35" t="s">
        <v>539</v>
      </c>
      <c r="E191" s="35" t="s">
        <v>915</v>
      </c>
      <c r="F191" s="35" t="s">
        <v>36</v>
      </c>
      <c r="H191" s="35" t="s">
        <v>1160</v>
      </c>
      <c r="I191" s="35" t="s">
        <v>480</v>
      </c>
    </row>
    <row r="192" spans="2:9" x14ac:dyDescent="0.25">
      <c r="B192" s="35" t="s">
        <v>97</v>
      </c>
      <c r="C192" s="36" t="s">
        <v>103</v>
      </c>
      <c r="D192" s="35" t="s">
        <v>539</v>
      </c>
      <c r="E192" s="35" t="s">
        <v>916</v>
      </c>
      <c r="F192" s="35" t="s">
        <v>36</v>
      </c>
      <c r="H192" s="35" t="s">
        <v>1016</v>
      </c>
      <c r="I192" s="35" t="s">
        <v>392</v>
      </c>
    </row>
    <row r="193" spans="2:9" x14ac:dyDescent="0.25">
      <c r="B193" s="35" t="s">
        <v>97</v>
      </c>
      <c r="C193" s="36" t="s">
        <v>103</v>
      </c>
      <c r="D193" s="35" t="s">
        <v>539</v>
      </c>
      <c r="E193" s="35" t="s">
        <v>917</v>
      </c>
      <c r="F193" s="35" t="s">
        <v>36</v>
      </c>
      <c r="H193" s="35" t="s">
        <v>937</v>
      </c>
      <c r="I193" s="35" t="s">
        <v>36</v>
      </c>
    </row>
    <row r="194" spans="2:9" x14ac:dyDescent="0.25">
      <c r="B194" s="35" t="s">
        <v>97</v>
      </c>
      <c r="C194" s="36" t="s">
        <v>103</v>
      </c>
      <c r="D194" s="35" t="s">
        <v>539</v>
      </c>
      <c r="E194" s="35" t="s">
        <v>918</v>
      </c>
      <c r="F194" s="35" t="s">
        <v>36</v>
      </c>
      <c r="H194" s="35" t="s">
        <v>873</v>
      </c>
      <c r="I194" s="35" t="s">
        <v>36</v>
      </c>
    </row>
    <row r="195" spans="2:9" x14ac:dyDescent="0.25">
      <c r="B195" s="35" t="s">
        <v>97</v>
      </c>
      <c r="C195" s="36" t="s">
        <v>103</v>
      </c>
      <c r="D195" s="35" t="s">
        <v>540</v>
      </c>
      <c r="E195" s="35" t="s">
        <v>919</v>
      </c>
      <c r="F195" s="35" t="s">
        <v>334</v>
      </c>
      <c r="H195" s="35" t="s">
        <v>1161</v>
      </c>
      <c r="I195" s="35" t="s">
        <v>480</v>
      </c>
    </row>
    <row r="196" spans="2:9" x14ac:dyDescent="0.25">
      <c r="B196" s="35" t="s">
        <v>97</v>
      </c>
      <c r="C196" s="36" t="s">
        <v>103</v>
      </c>
      <c r="D196" s="35" t="s">
        <v>540</v>
      </c>
      <c r="E196" s="35" t="s">
        <v>920</v>
      </c>
      <c r="F196" s="35" t="s">
        <v>334</v>
      </c>
      <c r="H196" s="35" t="s">
        <v>1017</v>
      </c>
      <c r="I196" s="35" t="s">
        <v>392</v>
      </c>
    </row>
    <row r="197" spans="2:9" x14ac:dyDescent="0.25">
      <c r="B197" s="35" t="s">
        <v>97</v>
      </c>
      <c r="C197" s="36" t="s">
        <v>103</v>
      </c>
      <c r="D197" s="35" t="s">
        <v>540</v>
      </c>
      <c r="E197" s="35" t="s">
        <v>921</v>
      </c>
      <c r="F197" s="35" t="s">
        <v>334</v>
      </c>
      <c r="H197" s="35" t="s">
        <v>938</v>
      </c>
      <c r="I197" s="35" t="s">
        <v>36</v>
      </c>
    </row>
    <row r="198" spans="2:9" x14ac:dyDescent="0.25">
      <c r="B198" s="35" t="s">
        <v>97</v>
      </c>
      <c r="C198" s="36" t="s">
        <v>103</v>
      </c>
      <c r="D198" s="35" t="s">
        <v>540</v>
      </c>
      <c r="E198" s="35" t="s">
        <v>922</v>
      </c>
      <c r="F198" s="35" t="s">
        <v>334</v>
      </c>
      <c r="H198" s="35" t="s">
        <v>1162</v>
      </c>
      <c r="I198" s="35" t="s">
        <v>480</v>
      </c>
    </row>
    <row r="199" spans="2:9" x14ac:dyDescent="0.25">
      <c r="B199" s="35" t="s">
        <v>97</v>
      </c>
      <c r="C199" s="36" t="s">
        <v>103</v>
      </c>
      <c r="D199" s="35" t="s">
        <v>540</v>
      </c>
      <c r="E199" s="35" t="s">
        <v>923</v>
      </c>
      <c r="F199" s="35" t="s">
        <v>334</v>
      </c>
      <c r="H199" s="35" t="s">
        <v>874</v>
      </c>
      <c r="I199" s="35" t="s">
        <v>36</v>
      </c>
    </row>
    <row r="200" spans="2:9" x14ac:dyDescent="0.25">
      <c r="B200" s="35" t="s">
        <v>97</v>
      </c>
      <c r="C200" s="36" t="s">
        <v>103</v>
      </c>
      <c r="D200" s="35" t="s">
        <v>540</v>
      </c>
      <c r="E200" s="35" t="s">
        <v>924</v>
      </c>
      <c r="F200" s="35" t="s">
        <v>36</v>
      </c>
      <c r="H200" s="35" t="s">
        <v>875</v>
      </c>
      <c r="I200" s="35" t="s">
        <v>36</v>
      </c>
    </row>
    <row r="201" spans="2:9" x14ac:dyDescent="0.25">
      <c r="B201" s="35" t="s">
        <v>97</v>
      </c>
      <c r="C201" s="36" t="s">
        <v>103</v>
      </c>
      <c r="D201" s="35" t="s">
        <v>540</v>
      </c>
      <c r="E201" s="35" t="s">
        <v>925</v>
      </c>
      <c r="F201" s="35" t="s">
        <v>36</v>
      </c>
      <c r="H201" s="35" t="s">
        <v>1163</v>
      </c>
      <c r="I201" s="35" t="s">
        <v>480</v>
      </c>
    </row>
    <row r="202" spans="2:9" x14ac:dyDescent="0.25">
      <c r="B202" s="35" t="s">
        <v>97</v>
      </c>
      <c r="C202" s="36" t="s">
        <v>103</v>
      </c>
      <c r="D202" s="35" t="s">
        <v>540</v>
      </c>
      <c r="E202" s="35" t="s">
        <v>926</v>
      </c>
      <c r="F202" s="35" t="s">
        <v>36</v>
      </c>
      <c r="H202" s="35" t="s">
        <v>1018</v>
      </c>
      <c r="I202" s="35" t="s">
        <v>392</v>
      </c>
    </row>
    <row r="203" spans="2:9" x14ac:dyDescent="0.25">
      <c r="B203" s="35" t="s">
        <v>97</v>
      </c>
      <c r="C203" s="36" t="s">
        <v>103</v>
      </c>
      <c r="D203" s="35" t="s">
        <v>540</v>
      </c>
      <c r="E203" s="35" t="s">
        <v>927</v>
      </c>
      <c r="F203" s="35" t="s">
        <v>36</v>
      </c>
      <c r="H203" s="35" t="s">
        <v>939</v>
      </c>
      <c r="I203" s="35" t="s">
        <v>36</v>
      </c>
    </row>
    <row r="204" spans="2:9" x14ac:dyDescent="0.25">
      <c r="B204" s="35" t="s">
        <v>97</v>
      </c>
      <c r="C204" s="36" t="s">
        <v>103</v>
      </c>
      <c r="D204" s="35" t="s">
        <v>540</v>
      </c>
      <c r="E204" s="35" t="s">
        <v>928</v>
      </c>
      <c r="F204" s="35" t="s">
        <v>36</v>
      </c>
      <c r="H204" s="35" t="s">
        <v>876</v>
      </c>
      <c r="I204" s="35" t="s">
        <v>36</v>
      </c>
    </row>
    <row r="205" spans="2:9" x14ac:dyDescent="0.25">
      <c r="B205" s="35" t="s">
        <v>97</v>
      </c>
      <c r="C205" s="36" t="s">
        <v>103</v>
      </c>
      <c r="D205" s="35" t="s">
        <v>540</v>
      </c>
      <c r="E205" s="35" t="s">
        <v>929</v>
      </c>
      <c r="F205" s="35" t="s">
        <v>36</v>
      </c>
      <c r="H205" s="35" t="s">
        <v>1019</v>
      </c>
      <c r="I205" s="35" t="s">
        <v>36</v>
      </c>
    </row>
    <row r="206" spans="2:9" x14ac:dyDescent="0.25">
      <c r="B206" s="35" t="s">
        <v>97</v>
      </c>
      <c r="C206" s="36" t="s">
        <v>103</v>
      </c>
      <c r="D206" s="35" t="s">
        <v>540</v>
      </c>
      <c r="E206" s="35" t="s">
        <v>930</v>
      </c>
      <c r="F206" s="35" t="s">
        <v>36</v>
      </c>
      <c r="H206" s="35" t="s">
        <v>1164</v>
      </c>
      <c r="I206" s="35" t="s">
        <v>480</v>
      </c>
    </row>
    <row r="207" spans="2:9" x14ac:dyDescent="0.25">
      <c r="B207" s="35" t="s">
        <v>97</v>
      </c>
      <c r="C207" s="36" t="s">
        <v>103</v>
      </c>
      <c r="D207" s="35" t="s">
        <v>540</v>
      </c>
      <c r="E207" s="35" t="s">
        <v>931</v>
      </c>
      <c r="F207" s="35" t="s">
        <v>36</v>
      </c>
      <c r="H207" s="35" t="s">
        <v>940</v>
      </c>
      <c r="I207" s="35" t="s">
        <v>36</v>
      </c>
    </row>
    <row r="208" spans="2:9" x14ac:dyDescent="0.25">
      <c r="B208" s="35" t="s">
        <v>97</v>
      </c>
      <c r="C208" s="36" t="s">
        <v>103</v>
      </c>
      <c r="D208" s="35" t="s">
        <v>541</v>
      </c>
      <c r="E208" s="35" t="s">
        <v>932</v>
      </c>
      <c r="F208" s="35" t="s">
        <v>353</v>
      </c>
      <c r="H208" s="35" t="s">
        <v>941</v>
      </c>
      <c r="I208" s="35" t="s">
        <v>36</v>
      </c>
    </row>
    <row r="209" spans="2:9" x14ac:dyDescent="0.25">
      <c r="B209" s="35" t="s">
        <v>97</v>
      </c>
      <c r="C209" s="36" t="s">
        <v>103</v>
      </c>
      <c r="D209" s="35" t="s">
        <v>541</v>
      </c>
      <c r="E209" s="35" t="s">
        <v>1250</v>
      </c>
      <c r="F209" s="35" t="s">
        <v>353</v>
      </c>
      <c r="H209" s="35" t="s">
        <v>1165</v>
      </c>
      <c r="I209" s="35" t="s">
        <v>480</v>
      </c>
    </row>
    <row r="210" spans="2:9" x14ac:dyDescent="0.25">
      <c r="B210" s="35" t="s">
        <v>97</v>
      </c>
      <c r="C210" s="36" t="s">
        <v>103</v>
      </c>
      <c r="D210" s="35" t="s">
        <v>541</v>
      </c>
      <c r="E210" s="35" t="s">
        <v>933</v>
      </c>
      <c r="F210" s="35" t="s">
        <v>36</v>
      </c>
      <c r="H210" s="35" t="s">
        <v>877</v>
      </c>
      <c r="I210" s="35" t="s">
        <v>36</v>
      </c>
    </row>
    <row r="211" spans="2:9" x14ac:dyDescent="0.25">
      <c r="B211" s="35" t="s">
        <v>97</v>
      </c>
      <c r="C211" s="36" t="s">
        <v>103</v>
      </c>
      <c r="D211" s="35" t="s">
        <v>541</v>
      </c>
      <c r="E211" s="35" t="s">
        <v>934</v>
      </c>
      <c r="F211" s="35" t="s">
        <v>36</v>
      </c>
      <c r="H211" s="35" t="s">
        <v>1020</v>
      </c>
      <c r="I211" s="35" t="s">
        <v>36</v>
      </c>
    </row>
    <row r="212" spans="2:9" x14ac:dyDescent="0.25">
      <c r="B212" s="35" t="s">
        <v>97</v>
      </c>
      <c r="C212" s="36" t="s">
        <v>103</v>
      </c>
      <c r="D212" s="35" t="s">
        <v>541</v>
      </c>
      <c r="E212" s="35" t="s">
        <v>935</v>
      </c>
      <c r="F212" s="35" t="s">
        <v>36</v>
      </c>
      <c r="H212" s="35" t="s">
        <v>878</v>
      </c>
      <c r="I212" s="35" t="s">
        <v>36</v>
      </c>
    </row>
    <row r="213" spans="2:9" x14ac:dyDescent="0.25">
      <c r="B213" s="35" t="s">
        <v>97</v>
      </c>
      <c r="C213" s="36" t="s">
        <v>103</v>
      </c>
      <c r="D213" s="35" t="s">
        <v>541</v>
      </c>
      <c r="E213" s="35" t="s">
        <v>936</v>
      </c>
      <c r="F213" s="35" t="s">
        <v>36</v>
      </c>
      <c r="H213" s="35" t="s">
        <v>942</v>
      </c>
      <c r="I213" s="35" t="s">
        <v>36</v>
      </c>
    </row>
    <row r="214" spans="2:9" x14ac:dyDescent="0.25">
      <c r="B214" s="35" t="s">
        <v>97</v>
      </c>
      <c r="C214" s="36" t="s">
        <v>103</v>
      </c>
      <c r="D214" s="35" t="s">
        <v>541</v>
      </c>
      <c r="E214" s="35" t="s">
        <v>937</v>
      </c>
      <c r="F214" s="35" t="s">
        <v>36</v>
      </c>
      <c r="H214" s="35" t="s">
        <v>1166</v>
      </c>
      <c r="I214" s="35" t="s">
        <v>480</v>
      </c>
    </row>
    <row r="215" spans="2:9" x14ac:dyDescent="0.25">
      <c r="B215" s="35" t="s">
        <v>97</v>
      </c>
      <c r="C215" s="36" t="s">
        <v>103</v>
      </c>
      <c r="D215" s="35" t="s">
        <v>541</v>
      </c>
      <c r="E215" s="35" t="s">
        <v>938</v>
      </c>
      <c r="F215" s="35" t="s">
        <v>36</v>
      </c>
      <c r="H215" s="35" t="s">
        <v>1021</v>
      </c>
      <c r="I215" s="35" t="s">
        <v>36</v>
      </c>
    </row>
    <row r="216" spans="2:9" x14ac:dyDescent="0.25">
      <c r="B216" s="35" t="s">
        <v>97</v>
      </c>
      <c r="C216" s="36" t="s">
        <v>103</v>
      </c>
      <c r="D216" s="35" t="s">
        <v>541</v>
      </c>
      <c r="E216" s="35" t="s">
        <v>939</v>
      </c>
      <c r="F216" s="35" t="s">
        <v>36</v>
      </c>
      <c r="H216" s="35" t="s">
        <v>879</v>
      </c>
      <c r="I216" s="35" t="s">
        <v>36</v>
      </c>
    </row>
    <row r="217" spans="2:9" x14ac:dyDescent="0.25">
      <c r="B217" s="35" t="s">
        <v>97</v>
      </c>
      <c r="C217" s="36" t="s">
        <v>103</v>
      </c>
      <c r="D217" s="35" t="s">
        <v>541</v>
      </c>
      <c r="E217" s="35" t="s">
        <v>940</v>
      </c>
      <c r="F217" s="35" t="s">
        <v>36</v>
      </c>
      <c r="H217" s="35" t="s">
        <v>1022</v>
      </c>
      <c r="I217" s="35" t="s">
        <v>36</v>
      </c>
    </row>
    <row r="218" spans="2:9" x14ac:dyDescent="0.25">
      <c r="B218" s="35" t="s">
        <v>97</v>
      </c>
      <c r="C218" s="36" t="s">
        <v>103</v>
      </c>
      <c r="D218" s="35" t="s">
        <v>541</v>
      </c>
      <c r="E218" s="35" t="s">
        <v>941</v>
      </c>
      <c r="F218" s="35" t="s">
        <v>36</v>
      </c>
      <c r="H218" s="35" t="s">
        <v>1167</v>
      </c>
      <c r="I218" s="35" t="s">
        <v>480</v>
      </c>
    </row>
    <row r="219" spans="2:9" x14ac:dyDescent="0.25">
      <c r="B219" s="35" t="s">
        <v>97</v>
      </c>
      <c r="C219" s="36" t="s">
        <v>103</v>
      </c>
      <c r="D219" s="35" t="s">
        <v>541</v>
      </c>
      <c r="E219" s="35" t="s">
        <v>942</v>
      </c>
      <c r="F219" s="35" t="s">
        <v>36</v>
      </c>
      <c r="H219" s="35" t="s">
        <v>1168</v>
      </c>
      <c r="I219" s="35" t="s">
        <v>480</v>
      </c>
    </row>
    <row r="220" spans="2:9" x14ac:dyDescent="0.25">
      <c r="B220" s="35" t="s">
        <v>97</v>
      </c>
      <c r="C220" s="36" t="s">
        <v>103</v>
      </c>
      <c r="D220" s="35" t="s">
        <v>542</v>
      </c>
      <c r="E220" s="35" t="s">
        <v>943</v>
      </c>
      <c r="F220" s="38" t="s">
        <v>359</v>
      </c>
      <c r="H220" s="35" t="s">
        <v>1023</v>
      </c>
      <c r="I220" s="35" t="s">
        <v>36</v>
      </c>
    </row>
    <row r="221" spans="2:9" x14ac:dyDescent="0.25">
      <c r="B221" s="35" t="s">
        <v>97</v>
      </c>
      <c r="C221" s="36" t="s">
        <v>103</v>
      </c>
      <c r="D221" s="35" t="s">
        <v>542</v>
      </c>
      <c r="E221" s="35" t="s">
        <v>944</v>
      </c>
      <c r="F221" s="38" t="s">
        <v>359</v>
      </c>
      <c r="H221" s="35" t="s">
        <v>1024</v>
      </c>
      <c r="I221" s="35" t="s">
        <v>36</v>
      </c>
    </row>
    <row r="222" spans="2:9" x14ac:dyDescent="0.25">
      <c r="B222" s="35" t="s">
        <v>97</v>
      </c>
      <c r="C222" s="36" t="s">
        <v>103</v>
      </c>
      <c r="D222" s="35" t="s">
        <v>542</v>
      </c>
      <c r="E222" s="35" t="s">
        <v>945</v>
      </c>
      <c r="F222" s="38" t="s">
        <v>359</v>
      </c>
      <c r="H222" s="35" t="s">
        <v>1169</v>
      </c>
      <c r="I222" s="35" t="s">
        <v>480</v>
      </c>
    </row>
    <row r="223" spans="2:9" x14ac:dyDescent="0.25">
      <c r="B223" s="35" t="s">
        <v>97</v>
      </c>
      <c r="C223" s="36" t="s">
        <v>103</v>
      </c>
      <c r="D223" s="35" t="s">
        <v>542</v>
      </c>
      <c r="E223" s="35" t="s">
        <v>946</v>
      </c>
      <c r="F223" s="35" t="s">
        <v>36</v>
      </c>
      <c r="H223" s="35" t="s">
        <v>1025</v>
      </c>
      <c r="I223" s="35" t="s">
        <v>36</v>
      </c>
    </row>
    <row r="224" spans="2:9" x14ac:dyDescent="0.25">
      <c r="B224" s="35" t="s">
        <v>97</v>
      </c>
      <c r="C224" s="36" t="s">
        <v>103</v>
      </c>
      <c r="D224" s="35" t="s">
        <v>542</v>
      </c>
      <c r="E224" s="35" t="s">
        <v>947</v>
      </c>
      <c r="F224" s="35" t="s">
        <v>36</v>
      </c>
      <c r="H224" s="35" t="s">
        <v>1170</v>
      </c>
      <c r="I224" s="35" t="s">
        <v>480</v>
      </c>
    </row>
    <row r="225" spans="2:9" x14ac:dyDescent="0.25">
      <c r="B225" s="35" t="s">
        <v>97</v>
      </c>
      <c r="C225" s="36" t="s">
        <v>103</v>
      </c>
      <c r="D225" s="35" t="s">
        <v>542</v>
      </c>
      <c r="E225" s="35" t="s">
        <v>948</v>
      </c>
      <c r="F225" s="35" t="s">
        <v>36</v>
      </c>
      <c r="H225" s="35" t="s">
        <v>1171</v>
      </c>
      <c r="I225" s="35" t="s">
        <v>480</v>
      </c>
    </row>
    <row r="226" spans="2:9" x14ac:dyDescent="0.25">
      <c r="B226" s="35" t="s">
        <v>97</v>
      </c>
      <c r="C226" s="36" t="s">
        <v>103</v>
      </c>
      <c r="D226" s="35" t="s">
        <v>542</v>
      </c>
      <c r="E226" s="35" t="s">
        <v>949</v>
      </c>
      <c r="F226" s="35" t="s">
        <v>36</v>
      </c>
      <c r="H226" s="35" t="s">
        <v>1026</v>
      </c>
      <c r="I226" s="35" t="s">
        <v>36</v>
      </c>
    </row>
    <row r="227" spans="2:9" x14ac:dyDescent="0.25">
      <c r="B227" s="35" t="s">
        <v>97</v>
      </c>
      <c r="C227" s="36" t="s">
        <v>103</v>
      </c>
      <c r="D227" s="35" t="s">
        <v>542</v>
      </c>
      <c r="E227" s="35" t="s">
        <v>950</v>
      </c>
      <c r="F227" s="35" t="s">
        <v>36</v>
      </c>
      <c r="H227" s="35" t="s">
        <v>1172</v>
      </c>
      <c r="I227" s="35" t="s">
        <v>480</v>
      </c>
    </row>
    <row r="228" spans="2:9" x14ac:dyDescent="0.25">
      <c r="B228" s="35" t="s">
        <v>97</v>
      </c>
      <c r="C228" s="36" t="s">
        <v>103</v>
      </c>
      <c r="D228" s="35" t="s">
        <v>542</v>
      </c>
      <c r="E228" s="35" t="s">
        <v>951</v>
      </c>
      <c r="F228" s="35" t="s">
        <v>36</v>
      </c>
      <c r="H228" s="35" t="s">
        <v>1027</v>
      </c>
      <c r="I228" s="35" t="s">
        <v>36</v>
      </c>
    </row>
    <row r="229" spans="2:9" x14ac:dyDescent="0.25">
      <c r="B229" s="35" t="s">
        <v>97</v>
      </c>
      <c r="C229" s="36" t="s">
        <v>103</v>
      </c>
      <c r="D229" s="35" t="s">
        <v>542</v>
      </c>
      <c r="E229" s="35" t="s">
        <v>952</v>
      </c>
      <c r="F229" s="35" t="s">
        <v>36</v>
      </c>
      <c r="H229" s="35" t="s">
        <v>1173</v>
      </c>
      <c r="I229" s="35" t="s">
        <v>480</v>
      </c>
    </row>
    <row r="230" spans="2:9" x14ac:dyDescent="0.25">
      <c r="B230" s="35" t="s">
        <v>97</v>
      </c>
      <c r="C230" s="36" t="s">
        <v>103</v>
      </c>
      <c r="D230" s="35" t="s">
        <v>543</v>
      </c>
      <c r="E230" s="35" t="s">
        <v>953</v>
      </c>
      <c r="F230" s="35" t="s">
        <v>371</v>
      </c>
      <c r="H230" s="35" t="s">
        <v>1028</v>
      </c>
      <c r="I230" s="35" t="s">
        <v>36</v>
      </c>
    </row>
    <row r="231" spans="2:9" x14ac:dyDescent="0.25">
      <c r="B231" s="35" t="s">
        <v>97</v>
      </c>
      <c r="C231" s="36" t="s">
        <v>103</v>
      </c>
      <c r="D231" s="35" t="s">
        <v>543</v>
      </c>
      <c r="E231" s="35" t="s">
        <v>954</v>
      </c>
      <c r="F231" s="35" t="s">
        <v>371</v>
      </c>
      <c r="H231" s="35" t="s">
        <v>1029</v>
      </c>
      <c r="I231" s="35" t="s">
        <v>36</v>
      </c>
    </row>
    <row r="232" spans="2:9" x14ac:dyDescent="0.25">
      <c r="B232" s="35" t="s">
        <v>97</v>
      </c>
      <c r="C232" s="36" t="s">
        <v>103</v>
      </c>
      <c r="D232" s="35" t="s">
        <v>543</v>
      </c>
      <c r="E232" s="35" t="s">
        <v>955</v>
      </c>
      <c r="F232" s="35" t="s">
        <v>371</v>
      </c>
      <c r="H232" s="35" t="s">
        <v>1174</v>
      </c>
      <c r="I232" s="35" t="s">
        <v>480</v>
      </c>
    </row>
    <row r="233" spans="2:9" x14ac:dyDescent="0.25">
      <c r="B233" s="35" t="s">
        <v>97</v>
      </c>
      <c r="C233" s="36" t="s">
        <v>103</v>
      </c>
      <c r="D233" s="35" t="s">
        <v>543</v>
      </c>
      <c r="E233" s="35" t="s">
        <v>956</v>
      </c>
      <c r="F233" s="35" t="s">
        <v>371</v>
      </c>
      <c r="H233" s="35" t="s">
        <v>1175</v>
      </c>
      <c r="I233" s="35" t="s">
        <v>480</v>
      </c>
    </row>
    <row r="234" spans="2:9" x14ac:dyDescent="0.25">
      <c r="B234" s="35" t="s">
        <v>97</v>
      </c>
      <c r="C234" s="36" t="s">
        <v>103</v>
      </c>
      <c r="D234" s="35" t="s">
        <v>543</v>
      </c>
      <c r="E234" s="35" t="s">
        <v>957</v>
      </c>
      <c r="F234" s="35" t="s">
        <v>371</v>
      </c>
      <c r="H234" s="35" t="s">
        <v>1176</v>
      </c>
      <c r="I234" s="35" t="s">
        <v>36</v>
      </c>
    </row>
    <row r="235" spans="2:9" x14ac:dyDescent="0.25">
      <c r="B235" s="35" t="s">
        <v>97</v>
      </c>
      <c r="C235" s="36" t="s">
        <v>103</v>
      </c>
      <c r="D235" s="35" t="s">
        <v>543</v>
      </c>
      <c r="E235" s="35" t="s">
        <v>958</v>
      </c>
      <c r="F235" s="35" t="s">
        <v>36</v>
      </c>
      <c r="H235" s="35" t="s">
        <v>1177</v>
      </c>
      <c r="I235" s="35" t="s">
        <v>36</v>
      </c>
    </row>
    <row r="236" spans="2:9" x14ac:dyDescent="0.25">
      <c r="B236" s="35" t="s">
        <v>97</v>
      </c>
      <c r="C236" s="36" t="s">
        <v>103</v>
      </c>
      <c r="D236" s="35" t="s">
        <v>543</v>
      </c>
      <c r="E236" s="35" t="s">
        <v>959</v>
      </c>
      <c r="F236" s="35" t="s">
        <v>36</v>
      </c>
      <c r="H236" s="35" t="s">
        <v>1178</v>
      </c>
      <c r="I236" s="35" t="s">
        <v>36</v>
      </c>
    </row>
    <row r="237" spans="2:9" x14ac:dyDescent="0.25">
      <c r="B237" s="35" t="s">
        <v>97</v>
      </c>
      <c r="C237" s="36" t="s">
        <v>103</v>
      </c>
      <c r="D237" s="35" t="s">
        <v>543</v>
      </c>
      <c r="E237" s="35" t="s">
        <v>960</v>
      </c>
      <c r="F237" s="35" t="s">
        <v>36</v>
      </c>
      <c r="H237" s="35" t="s">
        <v>880</v>
      </c>
      <c r="I237" s="35" t="s">
        <v>284</v>
      </c>
    </row>
    <row r="238" spans="2:9" x14ac:dyDescent="0.25">
      <c r="B238" s="35" t="s">
        <v>97</v>
      </c>
      <c r="C238" s="36" t="s">
        <v>103</v>
      </c>
      <c r="D238" s="35" t="s">
        <v>543</v>
      </c>
      <c r="E238" s="35" t="s">
        <v>961</v>
      </c>
      <c r="F238" s="35" t="s">
        <v>36</v>
      </c>
      <c r="H238" s="35" t="s">
        <v>943</v>
      </c>
      <c r="I238" s="38" t="s">
        <v>359</v>
      </c>
    </row>
    <row r="239" spans="2:9" x14ac:dyDescent="0.25">
      <c r="B239" s="35" t="s">
        <v>97</v>
      </c>
      <c r="C239" s="36" t="s">
        <v>103</v>
      </c>
      <c r="D239" s="35" t="s">
        <v>543</v>
      </c>
      <c r="E239" s="35" t="s">
        <v>962</v>
      </c>
      <c r="F239" s="35" t="s">
        <v>36</v>
      </c>
      <c r="H239" s="35" t="s">
        <v>1030</v>
      </c>
      <c r="I239" s="35" t="s">
        <v>392</v>
      </c>
    </row>
    <row r="240" spans="2:9" x14ac:dyDescent="0.25">
      <c r="B240" s="35" t="s">
        <v>97</v>
      </c>
      <c r="C240" s="36" t="s">
        <v>103</v>
      </c>
      <c r="D240" s="35" t="s">
        <v>543</v>
      </c>
      <c r="E240" s="35" t="s">
        <v>963</v>
      </c>
      <c r="F240" s="35" t="s">
        <v>36</v>
      </c>
      <c r="H240" s="35" t="s">
        <v>1179</v>
      </c>
      <c r="I240" s="35" t="s">
        <v>480</v>
      </c>
    </row>
    <row r="241" spans="2:9" x14ac:dyDescent="0.25">
      <c r="B241" s="35" t="s">
        <v>97</v>
      </c>
      <c r="C241" s="36" t="s">
        <v>103</v>
      </c>
      <c r="D241" s="35" t="s">
        <v>543</v>
      </c>
      <c r="E241" s="35" t="s">
        <v>964</v>
      </c>
      <c r="F241" s="35" t="s">
        <v>36</v>
      </c>
      <c r="H241" s="35" t="s">
        <v>768</v>
      </c>
      <c r="I241" s="35" t="s">
        <v>231</v>
      </c>
    </row>
    <row r="242" spans="2:9" x14ac:dyDescent="0.25">
      <c r="B242" s="35" t="s">
        <v>97</v>
      </c>
      <c r="C242" s="36" t="s">
        <v>103</v>
      </c>
      <c r="D242" s="35" t="s">
        <v>543</v>
      </c>
      <c r="E242" s="35" t="s">
        <v>965</v>
      </c>
      <c r="F242" s="35" t="s">
        <v>36</v>
      </c>
      <c r="H242" s="35" t="s">
        <v>1031</v>
      </c>
      <c r="I242" s="35" t="s">
        <v>424</v>
      </c>
    </row>
    <row r="243" spans="2:9" x14ac:dyDescent="0.25">
      <c r="B243" s="35" t="s">
        <v>97</v>
      </c>
      <c r="C243" s="36" t="s">
        <v>103</v>
      </c>
      <c r="D243" s="35" t="s">
        <v>544</v>
      </c>
      <c r="E243" s="35" t="s">
        <v>966</v>
      </c>
      <c r="F243" s="35" t="s">
        <v>371</v>
      </c>
      <c r="H243" s="35" t="s">
        <v>1180</v>
      </c>
      <c r="I243" s="35" t="s">
        <v>480</v>
      </c>
    </row>
    <row r="244" spans="2:9" x14ac:dyDescent="0.25">
      <c r="B244" s="35" t="s">
        <v>97</v>
      </c>
      <c r="C244" s="36" t="s">
        <v>103</v>
      </c>
      <c r="D244" s="35" t="s">
        <v>544</v>
      </c>
      <c r="E244" s="35" t="s">
        <v>967</v>
      </c>
      <c r="F244" s="35" t="s">
        <v>371</v>
      </c>
      <c r="H244" s="35" t="s">
        <v>881</v>
      </c>
      <c r="I244" s="35" t="s">
        <v>284</v>
      </c>
    </row>
    <row r="245" spans="2:9" x14ac:dyDescent="0.25">
      <c r="B245" s="35" t="s">
        <v>97</v>
      </c>
      <c r="C245" s="36" t="s">
        <v>103</v>
      </c>
      <c r="D245" s="35" t="s">
        <v>544</v>
      </c>
      <c r="E245" s="35" t="s">
        <v>968</v>
      </c>
      <c r="F245" s="35" t="s">
        <v>371</v>
      </c>
      <c r="H245" s="35" t="s">
        <v>944</v>
      </c>
      <c r="I245" s="38" t="s">
        <v>359</v>
      </c>
    </row>
    <row r="246" spans="2:9" x14ac:dyDescent="0.25">
      <c r="B246" s="35" t="s">
        <v>97</v>
      </c>
      <c r="C246" s="36" t="s">
        <v>103</v>
      </c>
      <c r="D246" s="35" t="s">
        <v>544</v>
      </c>
      <c r="E246" s="35" t="s">
        <v>969</v>
      </c>
      <c r="F246" s="35" t="s">
        <v>371</v>
      </c>
      <c r="H246" s="35" t="s">
        <v>769</v>
      </c>
      <c r="I246" s="35" t="s">
        <v>231</v>
      </c>
    </row>
    <row r="247" spans="2:9" x14ac:dyDescent="0.25">
      <c r="B247" s="35" t="s">
        <v>97</v>
      </c>
      <c r="C247" s="36" t="s">
        <v>103</v>
      </c>
      <c r="D247" s="35" t="s">
        <v>544</v>
      </c>
      <c r="E247" s="35" t="s">
        <v>970</v>
      </c>
      <c r="F247" s="35" t="s">
        <v>371</v>
      </c>
      <c r="H247" s="35" t="s">
        <v>945</v>
      </c>
      <c r="I247" s="38" t="s">
        <v>359</v>
      </c>
    </row>
    <row r="248" spans="2:9" x14ac:dyDescent="0.25">
      <c r="B248" s="35" t="s">
        <v>97</v>
      </c>
      <c r="C248" s="36" t="s">
        <v>103</v>
      </c>
      <c r="D248" s="35" t="s">
        <v>544</v>
      </c>
      <c r="E248" s="35" t="s">
        <v>971</v>
      </c>
      <c r="F248" s="35" t="s">
        <v>36</v>
      </c>
      <c r="H248" s="35" t="s">
        <v>1032</v>
      </c>
      <c r="I248" s="35" t="s">
        <v>424</v>
      </c>
    </row>
    <row r="249" spans="2:9" x14ac:dyDescent="0.25">
      <c r="B249" s="35" t="s">
        <v>97</v>
      </c>
      <c r="C249" s="36" t="s">
        <v>103</v>
      </c>
      <c r="D249" s="35" t="s">
        <v>544</v>
      </c>
      <c r="E249" s="35" t="s">
        <v>972</v>
      </c>
      <c r="F249" s="35" t="s">
        <v>36</v>
      </c>
      <c r="H249" s="35" t="s">
        <v>1181</v>
      </c>
      <c r="I249" s="35" t="s">
        <v>480</v>
      </c>
    </row>
    <row r="250" spans="2:9" x14ac:dyDescent="0.25">
      <c r="B250" s="35" t="s">
        <v>97</v>
      </c>
      <c r="C250" s="36" t="s">
        <v>103</v>
      </c>
      <c r="D250" s="35" t="s">
        <v>544</v>
      </c>
      <c r="E250" s="35" t="s">
        <v>973</v>
      </c>
      <c r="F250" s="35" t="s">
        <v>36</v>
      </c>
      <c r="H250" s="35" t="s">
        <v>770</v>
      </c>
      <c r="I250" s="35" t="s">
        <v>231</v>
      </c>
    </row>
    <row r="251" spans="2:9" x14ac:dyDescent="0.25">
      <c r="B251" s="35" t="s">
        <v>97</v>
      </c>
      <c r="C251" s="36" t="s">
        <v>103</v>
      </c>
      <c r="D251" s="35" t="s">
        <v>544</v>
      </c>
      <c r="E251" s="35" t="s">
        <v>974</v>
      </c>
      <c r="F251" s="35" t="s">
        <v>36</v>
      </c>
      <c r="H251" s="35" t="s">
        <v>882</v>
      </c>
      <c r="I251" s="35" t="s">
        <v>285</v>
      </c>
    </row>
    <row r="252" spans="2:9" x14ac:dyDescent="0.25">
      <c r="B252" s="35" t="s">
        <v>97</v>
      </c>
      <c r="C252" s="36" t="s">
        <v>103</v>
      </c>
      <c r="D252" s="35" t="s">
        <v>544</v>
      </c>
      <c r="E252" s="35" t="s">
        <v>975</v>
      </c>
      <c r="F252" s="35" t="s">
        <v>36</v>
      </c>
      <c r="H252" s="35" t="s">
        <v>1033</v>
      </c>
      <c r="I252" s="35" t="s">
        <v>424</v>
      </c>
    </row>
    <row r="253" spans="2:9" s="33" customFormat="1" x14ac:dyDescent="0.25">
      <c r="B253" s="35" t="s">
        <v>97</v>
      </c>
      <c r="C253" s="36" t="s">
        <v>103</v>
      </c>
      <c r="D253" s="35" t="s">
        <v>545</v>
      </c>
      <c r="E253" s="35" t="s">
        <v>976</v>
      </c>
      <c r="F253" s="35" t="s">
        <v>36</v>
      </c>
      <c r="H253" s="35" t="s">
        <v>1182</v>
      </c>
      <c r="I253" s="35" t="s">
        <v>480</v>
      </c>
    </row>
    <row r="254" spans="2:9" x14ac:dyDescent="0.25">
      <c r="B254" s="35" t="s">
        <v>97</v>
      </c>
      <c r="C254" s="36" t="s">
        <v>104</v>
      </c>
      <c r="D254" s="35" t="s">
        <v>546</v>
      </c>
      <c r="E254" s="35" t="s">
        <v>977</v>
      </c>
      <c r="F254" s="35" t="s">
        <v>392</v>
      </c>
      <c r="H254" s="35" t="s">
        <v>883</v>
      </c>
      <c r="I254" s="35" t="s">
        <v>285</v>
      </c>
    </row>
    <row r="255" spans="2:9" x14ac:dyDescent="0.25">
      <c r="B255" s="35" t="s">
        <v>97</v>
      </c>
      <c r="C255" s="36" t="s">
        <v>104</v>
      </c>
      <c r="D255" s="35" t="s">
        <v>546</v>
      </c>
      <c r="E255" s="35" t="s">
        <v>978</v>
      </c>
      <c r="F255" s="35" t="s">
        <v>392</v>
      </c>
      <c r="H255" s="35" t="s">
        <v>946</v>
      </c>
      <c r="I255" s="35" t="s">
        <v>36</v>
      </c>
    </row>
    <row r="256" spans="2:9" x14ac:dyDescent="0.25">
      <c r="B256" s="35" t="s">
        <v>97</v>
      </c>
      <c r="C256" s="36" t="s">
        <v>104</v>
      </c>
      <c r="D256" s="35" t="s">
        <v>546</v>
      </c>
      <c r="E256" s="35" t="s">
        <v>979</v>
      </c>
      <c r="F256" s="35" t="s">
        <v>392</v>
      </c>
      <c r="H256" s="35" t="s">
        <v>771</v>
      </c>
      <c r="I256" s="35" t="s">
        <v>231</v>
      </c>
    </row>
    <row r="257" spans="2:9" x14ac:dyDescent="0.25">
      <c r="B257" s="35" t="s">
        <v>97</v>
      </c>
      <c r="C257" s="36" t="s">
        <v>104</v>
      </c>
      <c r="D257" s="35" t="s">
        <v>546</v>
      </c>
      <c r="E257" s="35" t="s">
        <v>980</v>
      </c>
      <c r="F257" s="35" t="s">
        <v>392</v>
      </c>
      <c r="H257" s="35" t="s">
        <v>1183</v>
      </c>
      <c r="I257" s="35" t="s">
        <v>480</v>
      </c>
    </row>
    <row r="258" spans="2:9" x14ac:dyDescent="0.25">
      <c r="B258" s="35" t="s">
        <v>97</v>
      </c>
      <c r="C258" s="36" t="s">
        <v>104</v>
      </c>
      <c r="D258" s="35" t="s">
        <v>546</v>
      </c>
      <c r="E258" s="35" t="s">
        <v>981</v>
      </c>
      <c r="F258" s="35" t="s">
        <v>392</v>
      </c>
      <c r="H258" s="35" t="s">
        <v>884</v>
      </c>
      <c r="I258" s="35" t="s">
        <v>285</v>
      </c>
    </row>
    <row r="259" spans="2:9" x14ac:dyDescent="0.25">
      <c r="B259" s="35" t="s">
        <v>97</v>
      </c>
      <c r="C259" s="36" t="s">
        <v>104</v>
      </c>
      <c r="D259" s="35" t="s">
        <v>546</v>
      </c>
      <c r="E259" s="35" t="s">
        <v>982</v>
      </c>
      <c r="F259" s="35" t="s">
        <v>392</v>
      </c>
      <c r="H259" s="35" t="s">
        <v>1034</v>
      </c>
      <c r="I259" s="35" t="s">
        <v>424</v>
      </c>
    </row>
    <row r="260" spans="2:9" x14ac:dyDescent="0.25">
      <c r="B260" s="35" t="s">
        <v>97</v>
      </c>
      <c r="C260" s="36" t="s">
        <v>104</v>
      </c>
      <c r="D260" s="35" t="s">
        <v>546</v>
      </c>
      <c r="E260" s="35" t="s">
        <v>983</v>
      </c>
      <c r="F260" s="35" t="s">
        <v>36</v>
      </c>
      <c r="H260" s="35" t="s">
        <v>772</v>
      </c>
      <c r="I260" s="35" t="s">
        <v>168</v>
      </c>
    </row>
    <row r="261" spans="2:9" x14ac:dyDescent="0.25">
      <c r="B261" s="35" t="s">
        <v>97</v>
      </c>
      <c r="C261" s="36" t="s">
        <v>104</v>
      </c>
      <c r="D261" s="35" t="s">
        <v>546</v>
      </c>
      <c r="E261" s="35" t="s">
        <v>984</v>
      </c>
      <c r="F261" s="35" t="s">
        <v>36</v>
      </c>
      <c r="H261" s="35" t="s">
        <v>947</v>
      </c>
      <c r="I261" s="35" t="s">
        <v>36</v>
      </c>
    </row>
    <row r="262" spans="2:9" x14ac:dyDescent="0.25">
      <c r="B262" s="35" t="s">
        <v>97</v>
      </c>
      <c r="C262" s="36" t="s">
        <v>104</v>
      </c>
      <c r="D262" s="35" t="s">
        <v>546</v>
      </c>
      <c r="E262" s="35" t="s">
        <v>985</v>
      </c>
      <c r="F262" s="35" t="s">
        <v>36</v>
      </c>
      <c r="H262" s="35" t="s">
        <v>885</v>
      </c>
      <c r="I262" s="35" t="s">
        <v>286</v>
      </c>
    </row>
    <row r="263" spans="2:9" x14ac:dyDescent="0.25">
      <c r="B263" s="35" t="s">
        <v>97</v>
      </c>
      <c r="C263" s="36" t="s">
        <v>104</v>
      </c>
      <c r="D263" s="35" t="s">
        <v>546</v>
      </c>
      <c r="E263" s="35" t="s">
        <v>986</v>
      </c>
      <c r="F263" s="35" t="s">
        <v>36</v>
      </c>
      <c r="H263" s="35" t="s">
        <v>1035</v>
      </c>
      <c r="I263" s="35" t="s">
        <v>425</v>
      </c>
    </row>
    <row r="264" spans="2:9" x14ac:dyDescent="0.25">
      <c r="B264" s="35" t="s">
        <v>97</v>
      </c>
      <c r="C264" s="36" t="s">
        <v>104</v>
      </c>
      <c r="D264" s="35" t="s">
        <v>546</v>
      </c>
      <c r="E264" s="35" t="s">
        <v>987</v>
      </c>
      <c r="F264" s="35" t="s">
        <v>36</v>
      </c>
      <c r="H264" s="35" t="s">
        <v>948</v>
      </c>
      <c r="I264" s="35" t="s">
        <v>36</v>
      </c>
    </row>
    <row r="265" spans="2:9" x14ac:dyDescent="0.25">
      <c r="B265" s="35" t="s">
        <v>97</v>
      </c>
      <c r="C265" s="36" t="s">
        <v>104</v>
      </c>
      <c r="D265" s="35" t="s">
        <v>546</v>
      </c>
      <c r="E265" s="35" t="s">
        <v>988</v>
      </c>
      <c r="F265" s="35" t="s">
        <v>36</v>
      </c>
      <c r="H265" s="35" t="s">
        <v>773</v>
      </c>
      <c r="I265" s="35" t="s">
        <v>168</v>
      </c>
    </row>
    <row r="266" spans="2:9" x14ac:dyDescent="0.25">
      <c r="B266" s="35" t="s">
        <v>97</v>
      </c>
      <c r="C266" s="36" t="s">
        <v>104</v>
      </c>
      <c r="D266" s="35" t="s">
        <v>546</v>
      </c>
      <c r="E266" s="35" t="s">
        <v>989</v>
      </c>
      <c r="F266" s="35" t="s">
        <v>36</v>
      </c>
      <c r="H266" s="35" t="s">
        <v>1184</v>
      </c>
      <c r="I266" s="35" t="s">
        <v>480</v>
      </c>
    </row>
    <row r="267" spans="2:9" x14ac:dyDescent="0.25">
      <c r="B267" s="35" t="s">
        <v>97</v>
      </c>
      <c r="C267" s="36" t="s">
        <v>104</v>
      </c>
      <c r="D267" s="35" t="s">
        <v>546</v>
      </c>
      <c r="E267" s="35" t="s">
        <v>990</v>
      </c>
      <c r="F267" s="35" t="s">
        <v>36</v>
      </c>
      <c r="H267" s="35" t="s">
        <v>886</v>
      </c>
      <c r="I267" s="35" t="s">
        <v>286</v>
      </c>
    </row>
    <row r="268" spans="2:9" x14ac:dyDescent="0.25">
      <c r="B268" s="35" t="s">
        <v>97</v>
      </c>
      <c r="C268" s="36" t="s">
        <v>104</v>
      </c>
      <c r="D268" s="35" t="s">
        <v>546</v>
      </c>
      <c r="E268" s="35" t="s">
        <v>991</v>
      </c>
      <c r="F268" s="35" t="s">
        <v>36</v>
      </c>
      <c r="H268" s="35" t="s">
        <v>1185</v>
      </c>
      <c r="I268" s="35" t="s">
        <v>480</v>
      </c>
    </row>
    <row r="269" spans="2:9" x14ac:dyDescent="0.25">
      <c r="B269" s="35" t="s">
        <v>97</v>
      </c>
      <c r="C269" s="36" t="s">
        <v>104</v>
      </c>
      <c r="D269" s="35" t="s">
        <v>546</v>
      </c>
      <c r="E269" s="35" t="s">
        <v>992</v>
      </c>
      <c r="F269" s="35" t="s">
        <v>36</v>
      </c>
      <c r="H269" s="35" t="s">
        <v>949</v>
      </c>
      <c r="I269" s="35" t="s">
        <v>36</v>
      </c>
    </row>
    <row r="270" spans="2:9" x14ac:dyDescent="0.25">
      <c r="B270" s="35" t="s">
        <v>97</v>
      </c>
      <c r="C270" s="36" t="s">
        <v>104</v>
      </c>
      <c r="D270" s="35" t="s">
        <v>546</v>
      </c>
      <c r="E270" s="35" t="s">
        <v>993</v>
      </c>
      <c r="F270" s="35" t="s">
        <v>36</v>
      </c>
      <c r="H270" s="35" t="s">
        <v>1036</v>
      </c>
      <c r="I270" s="35" t="s">
        <v>36</v>
      </c>
    </row>
    <row r="271" spans="2:9" x14ac:dyDescent="0.25">
      <c r="B271" s="35" t="s">
        <v>97</v>
      </c>
      <c r="C271" s="36" t="s">
        <v>104</v>
      </c>
      <c r="D271" s="35" t="s">
        <v>546</v>
      </c>
      <c r="E271" s="35" t="s">
        <v>994</v>
      </c>
      <c r="F271" s="35" t="s">
        <v>36</v>
      </c>
      <c r="H271" s="35" t="s">
        <v>774</v>
      </c>
      <c r="I271" s="35" t="s">
        <v>168</v>
      </c>
    </row>
    <row r="272" spans="2:9" x14ac:dyDescent="0.25">
      <c r="B272" s="35" t="s">
        <v>97</v>
      </c>
      <c r="C272" s="36" t="s">
        <v>104</v>
      </c>
      <c r="D272" s="35" t="s">
        <v>547</v>
      </c>
      <c r="E272" s="35" t="s">
        <v>995</v>
      </c>
      <c r="F272" s="35" t="s">
        <v>392</v>
      </c>
      <c r="H272" s="35" t="s">
        <v>950</v>
      </c>
      <c r="I272" s="35" t="s">
        <v>36</v>
      </c>
    </row>
    <row r="273" spans="2:9" x14ac:dyDescent="0.25">
      <c r="B273" s="35" t="s">
        <v>97</v>
      </c>
      <c r="C273" s="36" t="s">
        <v>104</v>
      </c>
      <c r="D273" s="35" t="s">
        <v>547</v>
      </c>
      <c r="E273" s="35" t="s">
        <v>996</v>
      </c>
      <c r="F273" s="35" t="s">
        <v>392</v>
      </c>
      <c r="H273" s="35" t="s">
        <v>1186</v>
      </c>
      <c r="I273" s="35" t="s">
        <v>480</v>
      </c>
    </row>
    <row r="274" spans="2:9" x14ac:dyDescent="0.25">
      <c r="B274" s="35" t="s">
        <v>97</v>
      </c>
      <c r="C274" s="36" t="s">
        <v>104</v>
      </c>
      <c r="D274" s="35" t="s">
        <v>547</v>
      </c>
      <c r="E274" s="35" t="s">
        <v>997</v>
      </c>
      <c r="F274" s="35" t="s">
        <v>392</v>
      </c>
      <c r="H274" s="35" t="s">
        <v>887</v>
      </c>
      <c r="I274" s="35" t="s">
        <v>286</v>
      </c>
    </row>
    <row r="275" spans="2:9" x14ac:dyDescent="0.25">
      <c r="B275" s="35" t="s">
        <v>97</v>
      </c>
      <c r="C275" s="36" t="s">
        <v>104</v>
      </c>
      <c r="D275" s="35" t="s">
        <v>547</v>
      </c>
      <c r="E275" s="35" t="s">
        <v>998</v>
      </c>
      <c r="F275" s="35" t="s">
        <v>392</v>
      </c>
      <c r="H275" s="35" t="s">
        <v>1037</v>
      </c>
      <c r="I275" s="35" t="s">
        <v>36</v>
      </c>
    </row>
    <row r="276" spans="2:9" x14ac:dyDescent="0.25">
      <c r="B276" s="35" t="s">
        <v>97</v>
      </c>
      <c r="C276" s="36" t="s">
        <v>104</v>
      </c>
      <c r="D276" s="35" t="s">
        <v>547</v>
      </c>
      <c r="E276" s="35" t="s">
        <v>999</v>
      </c>
      <c r="F276" s="35" t="s">
        <v>392</v>
      </c>
      <c r="H276" s="35" t="s">
        <v>775</v>
      </c>
      <c r="I276" s="35" t="s">
        <v>168</v>
      </c>
    </row>
    <row r="277" spans="2:9" x14ac:dyDescent="0.25">
      <c r="B277" s="35" t="s">
        <v>97</v>
      </c>
      <c r="C277" s="36" t="s">
        <v>104</v>
      </c>
      <c r="D277" s="35" t="s">
        <v>547</v>
      </c>
      <c r="E277" s="35" t="s">
        <v>1000</v>
      </c>
      <c r="F277" s="35" t="s">
        <v>36</v>
      </c>
      <c r="H277" s="35" t="s">
        <v>951</v>
      </c>
      <c r="I277" s="35" t="s">
        <v>36</v>
      </c>
    </row>
    <row r="278" spans="2:9" x14ac:dyDescent="0.25">
      <c r="B278" s="35" t="s">
        <v>97</v>
      </c>
      <c r="C278" s="36" t="s">
        <v>104</v>
      </c>
      <c r="D278" s="35" t="s">
        <v>547</v>
      </c>
      <c r="E278" s="35" t="s">
        <v>1001</v>
      </c>
      <c r="F278" s="35" t="s">
        <v>36</v>
      </c>
      <c r="H278" s="35" t="s">
        <v>1187</v>
      </c>
      <c r="I278" s="35" t="s">
        <v>480</v>
      </c>
    </row>
    <row r="279" spans="2:9" x14ac:dyDescent="0.25">
      <c r="B279" s="35" t="s">
        <v>97</v>
      </c>
      <c r="C279" s="36" t="s">
        <v>104</v>
      </c>
      <c r="D279" s="35" t="s">
        <v>547</v>
      </c>
      <c r="E279" s="35" t="s">
        <v>1002</v>
      </c>
      <c r="F279" s="35" t="s">
        <v>36</v>
      </c>
      <c r="H279" s="35" t="s">
        <v>1038</v>
      </c>
      <c r="I279" s="35" t="s">
        <v>36</v>
      </c>
    </row>
    <row r="280" spans="2:9" x14ac:dyDescent="0.25">
      <c r="B280" s="35" t="s">
        <v>97</v>
      </c>
      <c r="C280" s="36" t="s">
        <v>104</v>
      </c>
      <c r="D280" s="35" t="s">
        <v>547</v>
      </c>
      <c r="E280" s="35" t="s">
        <v>1003</v>
      </c>
      <c r="F280" s="35" t="s">
        <v>36</v>
      </c>
      <c r="H280" s="35" t="s">
        <v>776</v>
      </c>
      <c r="I280" s="35" t="s">
        <v>168</v>
      </c>
    </row>
    <row r="281" spans="2:9" x14ac:dyDescent="0.25">
      <c r="B281" s="35" t="s">
        <v>97</v>
      </c>
      <c r="C281" s="36" t="s">
        <v>104</v>
      </c>
      <c r="D281" s="35" t="s">
        <v>547</v>
      </c>
      <c r="E281" s="35" t="s">
        <v>1004</v>
      </c>
      <c r="F281" s="35" t="s">
        <v>36</v>
      </c>
      <c r="H281" s="35" t="s">
        <v>888</v>
      </c>
      <c r="I281" s="35" t="s">
        <v>286</v>
      </c>
    </row>
    <row r="282" spans="2:9" x14ac:dyDescent="0.25">
      <c r="B282" s="35" t="s">
        <v>97</v>
      </c>
      <c r="C282" s="36" t="s">
        <v>104</v>
      </c>
      <c r="D282" s="35" t="s">
        <v>547</v>
      </c>
      <c r="E282" s="35" t="s">
        <v>1005</v>
      </c>
      <c r="F282" s="35" t="s">
        <v>36</v>
      </c>
      <c r="H282" s="35" t="s">
        <v>777</v>
      </c>
      <c r="I282" s="35" t="s">
        <v>36</v>
      </c>
    </row>
    <row r="283" spans="2:9" x14ac:dyDescent="0.25">
      <c r="B283" s="35" t="s">
        <v>97</v>
      </c>
      <c r="C283" s="36" t="s">
        <v>104</v>
      </c>
      <c r="D283" s="35" t="s">
        <v>547</v>
      </c>
      <c r="E283" s="35" t="s">
        <v>1006</v>
      </c>
      <c r="F283" s="35" t="s">
        <v>36</v>
      </c>
      <c r="H283" s="35" t="s">
        <v>1039</v>
      </c>
      <c r="I283" s="35" t="s">
        <v>36</v>
      </c>
    </row>
    <row r="284" spans="2:9" x14ac:dyDescent="0.25">
      <c r="B284" s="35" t="s">
        <v>97</v>
      </c>
      <c r="C284" s="36" t="s">
        <v>104</v>
      </c>
      <c r="D284" s="35" t="s">
        <v>547</v>
      </c>
      <c r="E284" s="35" t="s">
        <v>1007</v>
      </c>
      <c r="F284" s="35" t="s">
        <v>36</v>
      </c>
      <c r="H284" s="35" t="s">
        <v>952</v>
      </c>
      <c r="I284" s="35" t="s">
        <v>36</v>
      </c>
    </row>
    <row r="285" spans="2:9" x14ac:dyDescent="0.25">
      <c r="B285" s="35" t="s">
        <v>97</v>
      </c>
      <c r="C285" s="36" t="s">
        <v>104</v>
      </c>
      <c r="D285" s="35" t="s">
        <v>547</v>
      </c>
      <c r="E285" s="35" t="s">
        <v>1008</v>
      </c>
      <c r="F285" s="35" t="s">
        <v>36</v>
      </c>
      <c r="H285" s="35" t="s">
        <v>1188</v>
      </c>
      <c r="I285" s="35" t="s">
        <v>480</v>
      </c>
    </row>
    <row r="286" spans="2:9" x14ac:dyDescent="0.25">
      <c r="B286" s="35" t="s">
        <v>97</v>
      </c>
      <c r="C286" s="36" t="s">
        <v>104</v>
      </c>
      <c r="D286" s="35" t="s">
        <v>547</v>
      </c>
      <c r="E286" s="35" t="s">
        <v>1009</v>
      </c>
      <c r="F286" s="35" t="s">
        <v>36</v>
      </c>
      <c r="H286" s="35" t="s">
        <v>889</v>
      </c>
      <c r="I286" s="35" t="s">
        <v>286</v>
      </c>
    </row>
    <row r="287" spans="2:9" x14ac:dyDescent="0.25">
      <c r="B287" s="35" t="s">
        <v>97</v>
      </c>
      <c r="C287" s="36" t="s">
        <v>104</v>
      </c>
      <c r="D287" s="35" t="s">
        <v>547</v>
      </c>
      <c r="E287" s="35" t="s">
        <v>866</v>
      </c>
      <c r="F287" s="35" t="s">
        <v>36</v>
      </c>
      <c r="H287" s="35" t="s">
        <v>778</v>
      </c>
      <c r="I287" s="35" t="s">
        <v>36</v>
      </c>
    </row>
    <row r="288" spans="2:9" x14ac:dyDescent="0.25">
      <c r="B288" s="35" t="s">
        <v>97</v>
      </c>
      <c r="C288" s="36" t="s">
        <v>104</v>
      </c>
      <c r="D288" s="35" t="s">
        <v>548</v>
      </c>
      <c r="E288" s="35" t="s">
        <v>1010</v>
      </c>
      <c r="F288" s="35" t="s">
        <v>392</v>
      </c>
      <c r="H288" s="35" t="s">
        <v>1040</v>
      </c>
      <c r="I288" s="35" t="s">
        <v>36</v>
      </c>
    </row>
    <row r="289" spans="2:9" x14ac:dyDescent="0.25">
      <c r="B289" s="35" t="s">
        <v>97</v>
      </c>
      <c r="C289" s="36" t="s">
        <v>104</v>
      </c>
      <c r="D289" s="35" t="s">
        <v>548</v>
      </c>
      <c r="E289" s="35" t="s">
        <v>1011</v>
      </c>
      <c r="F289" s="35" t="s">
        <v>392</v>
      </c>
      <c r="H289" s="35" t="s">
        <v>890</v>
      </c>
      <c r="I289" s="35" t="s">
        <v>286</v>
      </c>
    </row>
    <row r="290" spans="2:9" x14ac:dyDescent="0.25">
      <c r="B290" s="35" t="s">
        <v>97</v>
      </c>
      <c r="C290" s="36" t="s">
        <v>104</v>
      </c>
      <c r="D290" s="35" t="s">
        <v>548</v>
      </c>
      <c r="E290" s="35" t="s">
        <v>1012</v>
      </c>
      <c r="F290" s="35" t="s">
        <v>392</v>
      </c>
      <c r="H290" s="35" t="s">
        <v>1189</v>
      </c>
      <c r="I290" s="35" t="s">
        <v>480</v>
      </c>
    </row>
    <row r="291" spans="2:9" x14ac:dyDescent="0.25">
      <c r="B291" s="35" t="s">
        <v>97</v>
      </c>
      <c r="C291" s="36" t="s">
        <v>104</v>
      </c>
      <c r="D291" s="35" t="s">
        <v>548</v>
      </c>
      <c r="E291" s="35" t="s">
        <v>1013</v>
      </c>
      <c r="F291" s="35" t="s">
        <v>392</v>
      </c>
      <c r="H291" s="35" t="s">
        <v>1041</v>
      </c>
      <c r="I291" s="35" t="s">
        <v>36</v>
      </c>
    </row>
    <row r="292" spans="2:9" x14ac:dyDescent="0.25">
      <c r="B292" s="35" t="s">
        <v>97</v>
      </c>
      <c r="C292" s="36" t="s">
        <v>104</v>
      </c>
      <c r="D292" s="35" t="s">
        <v>548</v>
      </c>
      <c r="E292" s="35" t="s">
        <v>1014</v>
      </c>
      <c r="F292" s="35" t="s">
        <v>392</v>
      </c>
      <c r="H292" s="35" t="s">
        <v>891</v>
      </c>
      <c r="I292" s="35" t="s">
        <v>286</v>
      </c>
    </row>
    <row r="293" spans="2:9" x14ac:dyDescent="0.25">
      <c r="B293" s="35" t="s">
        <v>97</v>
      </c>
      <c r="C293" s="36" t="s">
        <v>104</v>
      </c>
      <c r="D293" s="35" t="s">
        <v>548</v>
      </c>
      <c r="E293" s="35" t="s">
        <v>1015</v>
      </c>
      <c r="F293" s="35" t="s">
        <v>392</v>
      </c>
      <c r="H293" s="35" t="s">
        <v>1190</v>
      </c>
      <c r="I293" s="35" t="s">
        <v>480</v>
      </c>
    </row>
    <row r="294" spans="2:9" x14ac:dyDescent="0.25">
      <c r="B294" s="35" t="s">
        <v>97</v>
      </c>
      <c r="C294" s="36" t="s">
        <v>104</v>
      </c>
      <c r="D294" s="35" t="s">
        <v>548</v>
      </c>
      <c r="E294" s="35" t="s">
        <v>1016</v>
      </c>
      <c r="F294" s="35" t="s">
        <v>392</v>
      </c>
      <c r="H294" s="35" t="s">
        <v>779</v>
      </c>
      <c r="I294" s="35" t="s">
        <v>36</v>
      </c>
    </row>
    <row r="295" spans="2:9" x14ac:dyDescent="0.25">
      <c r="B295" s="35" t="s">
        <v>97</v>
      </c>
      <c r="C295" s="36" t="s">
        <v>104</v>
      </c>
      <c r="D295" s="35" t="s">
        <v>548</v>
      </c>
      <c r="E295" s="35" t="s">
        <v>1017</v>
      </c>
      <c r="F295" s="35" t="s">
        <v>392</v>
      </c>
      <c r="H295" s="35" t="s">
        <v>780</v>
      </c>
      <c r="I295" s="35" t="s">
        <v>36</v>
      </c>
    </row>
    <row r="296" spans="2:9" x14ac:dyDescent="0.25">
      <c r="B296" s="35" t="s">
        <v>97</v>
      </c>
      <c r="C296" s="36" t="s">
        <v>104</v>
      </c>
      <c r="D296" s="35" t="s">
        <v>548</v>
      </c>
      <c r="E296" s="35" t="s">
        <v>1018</v>
      </c>
      <c r="F296" s="35" t="s">
        <v>392</v>
      </c>
      <c r="H296" s="35" t="s">
        <v>892</v>
      </c>
      <c r="I296" s="35" t="s">
        <v>36</v>
      </c>
    </row>
    <row r="297" spans="2:9" x14ac:dyDescent="0.25">
      <c r="B297" s="35" t="s">
        <v>97</v>
      </c>
      <c r="C297" s="36" t="s">
        <v>104</v>
      </c>
      <c r="D297" s="35" t="s">
        <v>548</v>
      </c>
      <c r="E297" s="35" t="s">
        <v>1019</v>
      </c>
      <c r="F297" s="35" t="s">
        <v>36</v>
      </c>
      <c r="H297" s="35" t="s">
        <v>1191</v>
      </c>
      <c r="I297" s="35" t="s">
        <v>480</v>
      </c>
    </row>
    <row r="298" spans="2:9" x14ac:dyDescent="0.25">
      <c r="B298" s="35" t="s">
        <v>97</v>
      </c>
      <c r="C298" s="36" t="s">
        <v>104</v>
      </c>
      <c r="D298" s="35" t="s">
        <v>548</v>
      </c>
      <c r="E298" s="35" t="s">
        <v>1020</v>
      </c>
      <c r="F298" s="35" t="s">
        <v>36</v>
      </c>
      <c r="H298" s="35" t="s">
        <v>893</v>
      </c>
      <c r="I298" s="35" t="s">
        <v>36</v>
      </c>
    </row>
    <row r="299" spans="2:9" x14ac:dyDescent="0.25">
      <c r="B299" s="35" t="s">
        <v>97</v>
      </c>
      <c r="C299" s="36" t="s">
        <v>104</v>
      </c>
      <c r="D299" s="35" t="s">
        <v>548</v>
      </c>
      <c r="E299" s="35" t="s">
        <v>1021</v>
      </c>
      <c r="F299" s="35" t="s">
        <v>36</v>
      </c>
      <c r="H299" s="35" t="s">
        <v>781</v>
      </c>
      <c r="I299" s="35" t="s">
        <v>36</v>
      </c>
    </row>
    <row r="300" spans="2:9" x14ac:dyDescent="0.25">
      <c r="B300" s="35" t="s">
        <v>97</v>
      </c>
      <c r="C300" s="36" t="s">
        <v>104</v>
      </c>
      <c r="D300" s="35" t="s">
        <v>548</v>
      </c>
      <c r="E300" s="35" t="s">
        <v>1022</v>
      </c>
      <c r="F300" s="35" t="s">
        <v>36</v>
      </c>
      <c r="H300" s="35" t="s">
        <v>1192</v>
      </c>
      <c r="I300" s="35" t="s">
        <v>480</v>
      </c>
    </row>
    <row r="301" spans="2:9" x14ac:dyDescent="0.25">
      <c r="B301" s="35" t="s">
        <v>97</v>
      </c>
      <c r="C301" s="36" t="s">
        <v>104</v>
      </c>
      <c r="D301" s="35" t="s">
        <v>548</v>
      </c>
      <c r="E301" s="35" t="s">
        <v>1023</v>
      </c>
      <c r="F301" s="35" t="s">
        <v>36</v>
      </c>
      <c r="H301" s="35" t="s">
        <v>1193</v>
      </c>
      <c r="I301" s="35" t="s">
        <v>480</v>
      </c>
    </row>
    <row r="302" spans="2:9" x14ac:dyDescent="0.25">
      <c r="B302" s="35" t="s">
        <v>97</v>
      </c>
      <c r="C302" s="36" t="s">
        <v>104</v>
      </c>
      <c r="D302" s="35" t="s">
        <v>548</v>
      </c>
      <c r="E302" s="35" t="s">
        <v>1024</v>
      </c>
      <c r="F302" s="35" t="s">
        <v>36</v>
      </c>
      <c r="H302" s="35" t="s">
        <v>782</v>
      </c>
      <c r="I302" s="35" t="s">
        <v>36</v>
      </c>
    </row>
    <row r="303" spans="2:9" x14ac:dyDescent="0.25">
      <c r="B303" s="35" t="s">
        <v>97</v>
      </c>
      <c r="C303" s="36" t="s">
        <v>104</v>
      </c>
      <c r="D303" s="35" t="s">
        <v>548</v>
      </c>
      <c r="E303" s="35" t="s">
        <v>1025</v>
      </c>
      <c r="F303" s="35" t="s">
        <v>36</v>
      </c>
      <c r="H303" s="35" t="s">
        <v>894</v>
      </c>
      <c r="I303" s="35" t="s">
        <v>36</v>
      </c>
    </row>
    <row r="304" spans="2:9" x14ac:dyDescent="0.25">
      <c r="B304" s="35" t="s">
        <v>97</v>
      </c>
      <c r="C304" s="36" t="s">
        <v>104</v>
      </c>
      <c r="D304" s="35" t="s">
        <v>548</v>
      </c>
      <c r="E304" s="35" t="s">
        <v>1026</v>
      </c>
      <c r="F304" s="35" t="s">
        <v>36</v>
      </c>
      <c r="H304" s="35" t="s">
        <v>895</v>
      </c>
      <c r="I304" s="35" t="s">
        <v>36</v>
      </c>
    </row>
    <row r="305" spans="2:9" x14ac:dyDescent="0.25">
      <c r="B305" s="35" t="s">
        <v>97</v>
      </c>
      <c r="C305" s="36" t="s">
        <v>104</v>
      </c>
      <c r="D305" s="35" t="s">
        <v>548</v>
      </c>
      <c r="E305" s="35" t="s">
        <v>1027</v>
      </c>
      <c r="F305" s="35" t="s">
        <v>36</v>
      </c>
      <c r="H305" s="35" t="s">
        <v>783</v>
      </c>
      <c r="I305" s="35" t="s">
        <v>36</v>
      </c>
    </row>
    <row r="306" spans="2:9" x14ac:dyDescent="0.25">
      <c r="B306" s="35" t="s">
        <v>97</v>
      </c>
      <c r="C306" s="36" t="s">
        <v>104</v>
      </c>
      <c r="D306" s="35" t="s">
        <v>548</v>
      </c>
      <c r="E306" s="35" t="s">
        <v>1028</v>
      </c>
      <c r="F306" s="35" t="s">
        <v>36</v>
      </c>
      <c r="H306" s="35" t="s">
        <v>1194</v>
      </c>
      <c r="I306" s="35" t="s">
        <v>480</v>
      </c>
    </row>
    <row r="307" spans="2:9" x14ac:dyDescent="0.25">
      <c r="B307" s="35" t="s">
        <v>97</v>
      </c>
      <c r="C307" s="36" t="s">
        <v>104</v>
      </c>
      <c r="D307" s="35" t="s">
        <v>548</v>
      </c>
      <c r="E307" s="35" t="s">
        <v>1029</v>
      </c>
      <c r="F307" s="35" t="s">
        <v>36</v>
      </c>
      <c r="H307" s="35" t="s">
        <v>896</v>
      </c>
      <c r="I307" s="35" t="s">
        <v>36</v>
      </c>
    </row>
    <row r="308" spans="2:9" x14ac:dyDescent="0.25">
      <c r="B308" s="35" t="s">
        <v>97</v>
      </c>
      <c r="C308" s="36" t="s">
        <v>104</v>
      </c>
      <c r="D308" s="35" t="s">
        <v>549</v>
      </c>
      <c r="E308" s="35" t="s">
        <v>1030</v>
      </c>
      <c r="F308" s="35" t="s">
        <v>392</v>
      </c>
      <c r="H308" s="35" t="s">
        <v>784</v>
      </c>
      <c r="I308" s="35" t="s">
        <v>36</v>
      </c>
    </row>
    <row r="309" spans="2:9" x14ac:dyDescent="0.25">
      <c r="B309" s="35" t="s">
        <v>97</v>
      </c>
      <c r="C309" s="36" t="s">
        <v>104</v>
      </c>
      <c r="D309" s="35" t="s">
        <v>549</v>
      </c>
      <c r="E309" s="35" t="s">
        <v>1031</v>
      </c>
      <c r="F309" s="35" t="s">
        <v>424</v>
      </c>
      <c r="H309" s="35" t="s">
        <v>1195</v>
      </c>
      <c r="I309" s="35" t="s">
        <v>480</v>
      </c>
    </row>
    <row r="310" spans="2:9" x14ac:dyDescent="0.25">
      <c r="B310" s="35" t="s">
        <v>97</v>
      </c>
      <c r="C310" s="36" t="s">
        <v>104</v>
      </c>
      <c r="D310" s="35" t="s">
        <v>549</v>
      </c>
      <c r="E310" s="35" t="s">
        <v>1032</v>
      </c>
      <c r="F310" s="35" t="s">
        <v>424</v>
      </c>
      <c r="H310" s="35" t="s">
        <v>785</v>
      </c>
      <c r="I310" s="35" t="s">
        <v>36</v>
      </c>
    </row>
    <row r="311" spans="2:9" x14ac:dyDescent="0.25">
      <c r="B311" s="35" t="s">
        <v>97</v>
      </c>
      <c r="C311" s="36" t="s">
        <v>104</v>
      </c>
      <c r="D311" s="35" t="s">
        <v>549</v>
      </c>
      <c r="E311" s="35" t="s">
        <v>1033</v>
      </c>
      <c r="F311" s="35" t="s">
        <v>424</v>
      </c>
      <c r="H311" s="35" t="s">
        <v>1196</v>
      </c>
      <c r="I311" s="35" t="s">
        <v>36</v>
      </c>
    </row>
    <row r="312" spans="2:9" x14ac:dyDescent="0.25">
      <c r="B312" s="35" t="s">
        <v>97</v>
      </c>
      <c r="C312" s="36" t="s">
        <v>104</v>
      </c>
      <c r="D312" s="35" t="s">
        <v>549</v>
      </c>
      <c r="E312" s="35" t="s">
        <v>1034</v>
      </c>
      <c r="F312" s="35" t="s">
        <v>424</v>
      </c>
      <c r="H312" s="35" t="s">
        <v>1197</v>
      </c>
      <c r="I312" s="35" t="s">
        <v>36</v>
      </c>
    </row>
    <row r="313" spans="2:9" x14ac:dyDescent="0.25">
      <c r="B313" s="35" t="s">
        <v>97</v>
      </c>
      <c r="C313" s="36" t="s">
        <v>104</v>
      </c>
      <c r="D313" s="35" t="s">
        <v>549</v>
      </c>
      <c r="E313" s="35" t="s">
        <v>1035</v>
      </c>
      <c r="F313" s="35" t="s">
        <v>425</v>
      </c>
      <c r="H313" s="35" t="s">
        <v>786</v>
      </c>
      <c r="I313" s="35" t="s">
        <v>36</v>
      </c>
    </row>
    <row r="314" spans="2:9" x14ac:dyDescent="0.25">
      <c r="B314" s="35" t="s">
        <v>97</v>
      </c>
      <c r="C314" s="36" t="s">
        <v>104</v>
      </c>
      <c r="D314" s="35" t="s">
        <v>549</v>
      </c>
      <c r="E314" s="35" t="s">
        <v>1036</v>
      </c>
      <c r="F314" s="35" t="s">
        <v>36</v>
      </c>
      <c r="H314" s="35" t="s">
        <v>787</v>
      </c>
      <c r="I314" s="35" t="s">
        <v>36</v>
      </c>
    </row>
    <row r="315" spans="2:9" x14ac:dyDescent="0.25">
      <c r="B315" s="35" t="s">
        <v>97</v>
      </c>
      <c r="C315" s="36" t="s">
        <v>104</v>
      </c>
      <c r="D315" s="35" t="s">
        <v>549</v>
      </c>
      <c r="E315" s="35" t="s">
        <v>1037</v>
      </c>
      <c r="F315" s="35" t="s">
        <v>36</v>
      </c>
      <c r="H315" s="35" t="s">
        <v>1198</v>
      </c>
      <c r="I315" s="35" t="s">
        <v>36</v>
      </c>
    </row>
    <row r="316" spans="2:9" x14ac:dyDescent="0.25">
      <c r="B316" s="35" t="s">
        <v>97</v>
      </c>
      <c r="C316" s="36" t="s">
        <v>104</v>
      </c>
      <c r="D316" s="35" t="s">
        <v>549</v>
      </c>
      <c r="E316" s="35" t="s">
        <v>1038</v>
      </c>
      <c r="F316" s="35" t="s">
        <v>36</v>
      </c>
      <c r="H316" s="35" t="s">
        <v>1199</v>
      </c>
      <c r="I316" s="35" t="s">
        <v>36</v>
      </c>
    </row>
    <row r="317" spans="2:9" x14ac:dyDescent="0.25">
      <c r="B317" s="35" t="s">
        <v>97</v>
      </c>
      <c r="C317" s="36" t="s">
        <v>104</v>
      </c>
      <c r="D317" s="35" t="s">
        <v>549</v>
      </c>
      <c r="E317" s="35" t="s">
        <v>1039</v>
      </c>
      <c r="F317" s="35" t="s">
        <v>36</v>
      </c>
      <c r="H317" s="35" t="s">
        <v>1200</v>
      </c>
      <c r="I317" s="35" t="s">
        <v>36</v>
      </c>
    </row>
    <row r="318" spans="2:9" x14ac:dyDescent="0.25">
      <c r="B318" s="35" t="s">
        <v>97</v>
      </c>
      <c r="C318" s="36" t="s">
        <v>104</v>
      </c>
      <c r="D318" s="35" t="s">
        <v>549</v>
      </c>
      <c r="E318" s="35" t="s">
        <v>1040</v>
      </c>
      <c r="F318" s="35" t="s">
        <v>36</v>
      </c>
      <c r="H318" s="35" t="s">
        <v>1201</v>
      </c>
      <c r="I318" s="35" t="s">
        <v>36</v>
      </c>
    </row>
    <row r="319" spans="2:9" x14ac:dyDescent="0.25">
      <c r="B319" s="35" t="s">
        <v>97</v>
      </c>
      <c r="C319" s="36" t="s">
        <v>104</v>
      </c>
      <c r="D319" s="35" t="s">
        <v>549</v>
      </c>
      <c r="E319" s="35" t="s">
        <v>1041</v>
      </c>
      <c r="F319" s="35" t="s">
        <v>36</v>
      </c>
      <c r="H319" s="35" t="s">
        <v>1202</v>
      </c>
      <c r="I319" s="35" t="s">
        <v>36</v>
      </c>
    </row>
    <row r="320" spans="2:9" x14ac:dyDescent="0.25">
      <c r="B320" s="35" t="s">
        <v>97</v>
      </c>
      <c r="C320" s="36" t="s">
        <v>104</v>
      </c>
      <c r="D320" s="35" t="s">
        <v>550</v>
      </c>
      <c r="E320" s="35" t="s">
        <v>1042</v>
      </c>
      <c r="F320" s="35" t="s">
        <v>392</v>
      </c>
      <c r="H320" s="35" t="s">
        <v>1203</v>
      </c>
      <c r="I320" s="35" t="s">
        <v>36</v>
      </c>
    </row>
    <row r="321" spans="2:9" x14ac:dyDescent="0.25">
      <c r="B321" s="35" t="s">
        <v>97</v>
      </c>
      <c r="C321" s="36" t="s">
        <v>104</v>
      </c>
      <c r="D321" s="35" t="s">
        <v>550</v>
      </c>
      <c r="E321" s="35" t="s">
        <v>1043</v>
      </c>
      <c r="F321" s="35" t="s">
        <v>392</v>
      </c>
      <c r="H321" s="35" t="s">
        <v>897</v>
      </c>
      <c r="I321" s="35" t="s">
        <v>284</v>
      </c>
    </row>
    <row r="322" spans="2:9" x14ac:dyDescent="0.25">
      <c r="B322" s="35" t="s">
        <v>97</v>
      </c>
      <c r="C322" s="36" t="s">
        <v>104</v>
      </c>
      <c r="D322" s="35" t="s">
        <v>550</v>
      </c>
      <c r="E322" s="35" t="s">
        <v>1044</v>
      </c>
      <c r="F322" s="35" t="s">
        <v>392</v>
      </c>
      <c r="H322" s="35" t="s">
        <v>953</v>
      </c>
      <c r="I322" s="35" t="s">
        <v>371</v>
      </c>
    </row>
    <row r="323" spans="2:9" x14ac:dyDescent="0.25">
      <c r="B323" s="35" t="s">
        <v>97</v>
      </c>
      <c r="C323" s="36" t="s">
        <v>104</v>
      </c>
      <c r="D323" s="35" t="s">
        <v>550</v>
      </c>
      <c r="E323" s="35" t="s">
        <v>1045</v>
      </c>
      <c r="F323" s="35" t="s">
        <v>392</v>
      </c>
      <c r="H323" s="35" t="s">
        <v>1042</v>
      </c>
      <c r="I323" s="35" t="s">
        <v>392</v>
      </c>
    </row>
    <row r="324" spans="2:9" x14ac:dyDescent="0.25">
      <c r="B324" s="35" t="s">
        <v>97</v>
      </c>
      <c r="C324" s="36" t="s">
        <v>104</v>
      </c>
      <c r="D324" s="35" t="s">
        <v>550</v>
      </c>
      <c r="E324" s="35" t="s">
        <v>1046</v>
      </c>
      <c r="F324" s="35" t="s">
        <v>392</v>
      </c>
      <c r="H324" s="35" t="s">
        <v>788</v>
      </c>
      <c r="I324" s="35" t="s">
        <v>231</v>
      </c>
    </row>
    <row r="325" spans="2:9" x14ac:dyDescent="0.25">
      <c r="B325" s="35" t="s">
        <v>97</v>
      </c>
      <c r="C325" s="36" t="s">
        <v>104</v>
      </c>
      <c r="D325" s="35" t="s">
        <v>550</v>
      </c>
      <c r="E325" s="35" t="s">
        <v>1047</v>
      </c>
      <c r="F325" s="35" t="s">
        <v>392</v>
      </c>
      <c r="H325" s="35" t="s">
        <v>898</v>
      </c>
      <c r="I325" s="35" t="s">
        <v>284</v>
      </c>
    </row>
    <row r="326" spans="2:9" x14ac:dyDescent="0.25">
      <c r="B326" s="35" t="s">
        <v>97</v>
      </c>
      <c r="C326" s="36" t="s">
        <v>104</v>
      </c>
      <c r="D326" s="35" t="s">
        <v>550</v>
      </c>
      <c r="E326" s="35" t="s">
        <v>1048</v>
      </c>
      <c r="F326" s="35" t="s">
        <v>392</v>
      </c>
      <c r="H326" s="35" t="s">
        <v>954</v>
      </c>
      <c r="I326" s="35" t="s">
        <v>371</v>
      </c>
    </row>
    <row r="327" spans="2:9" x14ac:dyDescent="0.25">
      <c r="B327" s="35" t="s">
        <v>97</v>
      </c>
      <c r="C327" s="36" t="s">
        <v>104</v>
      </c>
      <c r="D327" s="35" t="s">
        <v>550</v>
      </c>
      <c r="E327" s="35" t="s">
        <v>1049</v>
      </c>
      <c r="F327" s="35" t="s">
        <v>392</v>
      </c>
      <c r="H327" s="35" t="s">
        <v>789</v>
      </c>
      <c r="I327" s="35" t="s">
        <v>231</v>
      </c>
    </row>
    <row r="328" spans="2:9" x14ac:dyDescent="0.25">
      <c r="B328" s="35" t="s">
        <v>97</v>
      </c>
      <c r="C328" s="36" t="s">
        <v>104</v>
      </c>
      <c r="D328" s="35" t="s">
        <v>550</v>
      </c>
      <c r="E328" s="35" t="s">
        <v>1050</v>
      </c>
      <c r="F328" s="35" t="s">
        <v>36</v>
      </c>
      <c r="H328" s="35" t="s">
        <v>1043</v>
      </c>
      <c r="I328" s="35" t="s">
        <v>392</v>
      </c>
    </row>
    <row r="329" spans="2:9" x14ac:dyDescent="0.25">
      <c r="B329" s="35" t="s">
        <v>97</v>
      </c>
      <c r="C329" s="36" t="s">
        <v>104</v>
      </c>
      <c r="D329" s="35" t="s">
        <v>550</v>
      </c>
      <c r="E329" s="35" t="s">
        <v>1051</v>
      </c>
      <c r="F329" s="35" t="s">
        <v>36</v>
      </c>
      <c r="H329" s="35" t="s">
        <v>955</v>
      </c>
      <c r="I329" s="35" t="s">
        <v>371</v>
      </c>
    </row>
    <row r="330" spans="2:9" x14ac:dyDescent="0.25">
      <c r="B330" s="35" t="s">
        <v>97</v>
      </c>
      <c r="C330" s="36" t="s">
        <v>104</v>
      </c>
      <c r="D330" s="35" t="s">
        <v>550</v>
      </c>
      <c r="E330" s="35" t="s">
        <v>1052</v>
      </c>
      <c r="F330" s="35" t="s">
        <v>36</v>
      </c>
      <c r="H330" s="35" t="s">
        <v>790</v>
      </c>
      <c r="I330" s="35" t="s">
        <v>168</v>
      </c>
    </row>
    <row r="331" spans="2:9" x14ac:dyDescent="0.25">
      <c r="B331" s="35" t="s">
        <v>97</v>
      </c>
      <c r="C331" s="36" t="s">
        <v>104</v>
      </c>
      <c r="D331" s="35" t="s">
        <v>550</v>
      </c>
      <c r="E331" s="35" t="s">
        <v>1053</v>
      </c>
      <c r="F331" s="35" t="s">
        <v>36</v>
      </c>
      <c r="H331" s="35" t="s">
        <v>899</v>
      </c>
      <c r="I331" s="35" t="s">
        <v>286</v>
      </c>
    </row>
    <row r="332" spans="2:9" x14ac:dyDescent="0.25">
      <c r="B332" s="35" t="s">
        <v>97</v>
      </c>
      <c r="C332" s="36" t="s">
        <v>104</v>
      </c>
      <c r="D332" s="35" t="s">
        <v>550</v>
      </c>
      <c r="E332" s="35" t="s">
        <v>1054</v>
      </c>
      <c r="F332" s="35" t="s">
        <v>36</v>
      </c>
      <c r="H332" s="35" t="s">
        <v>1044</v>
      </c>
      <c r="I332" s="35" t="s">
        <v>392</v>
      </c>
    </row>
    <row r="333" spans="2:9" x14ac:dyDescent="0.25">
      <c r="B333" s="35" t="s">
        <v>97</v>
      </c>
      <c r="C333" s="36" t="s">
        <v>104</v>
      </c>
      <c r="D333" s="35" t="s">
        <v>550</v>
      </c>
      <c r="E333" s="35" t="s">
        <v>1055</v>
      </c>
      <c r="F333" s="35" t="s">
        <v>36</v>
      </c>
      <c r="H333" s="35" t="s">
        <v>956</v>
      </c>
      <c r="I333" s="35" t="s">
        <v>371</v>
      </c>
    </row>
    <row r="334" spans="2:9" x14ac:dyDescent="0.25">
      <c r="B334" s="35" t="s">
        <v>97</v>
      </c>
      <c r="C334" s="36" t="s">
        <v>104</v>
      </c>
      <c r="D334" s="35" t="s">
        <v>550</v>
      </c>
      <c r="E334" s="35" t="s">
        <v>1056</v>
      </c>
      <c r="F334" s="35" t="s">
        <v>36</v>
      </c>
      <c r="H334" s="35" t="s">
        <v>1045</v>
      </c>
      <c r="I334" s="35" t="s">
        <v>392</v>
      </c>
    </row>
    <row r="335" spans="2:9" x14ac:dyDescent="0.25">
      <c r="B335" s="35" t="s">
        <v>97</v>
      </c>
      <c r="C335" s="36" t="s">
        <v>104</v>
      </c>
      <c r="D335" s="35" t="s">
        <v>550</v>
      </c>
      <c r="E335" s="35" t="s">
        <v>1057</v>
      </c>
      <c r="F335" s="35" t="s">
        <v>36</v>
      </c>
      <c r="H335" s="35" t="s">
        <v>791</v>
      </c>
      <c r="I335" s="35" t="s">
        <v>168</v>
      </c>
    </row>
    <row r="336" spans="2:9" x14ac:dyDescent="0.25">
      <c r="B336" s="35" t="s">
        <v>97</v>
      </c>
      <c r="C336" s="36" t="s">
        <v>104</v>
      </c>
      <c r="D336" s="35" t="s">
        <v>550</v>
      </c>
      <c r="E336" s="35" t="s">
        <v>1058</v>
      </c>
      <c r="F336" s="35" t="s">
        <v>36</v>
      </c>
      <c r="H336" s="35" t="s">
        <v>900</v>
      </c>
      <c r="I336" s="35" t="s">
        <v>286</v>
      </c>
    </row>
    <row r="337" spans="2:9" x14ac:dyDescent="0.25">
      <c r="B337" s="35" t="s">
        <v>97</v>
      </c>
      <c r="C337" s="36" t="s">
        <v>104</v>
      </c>
      <c r="D337" s="35" t="s">
        <v>550</v>
      </c>
      <c r="E337" s="35" t="s">
        <v>1059</v>
      </c>
      <c r="F337" s="35" t="s">
        <v>36</v>
      </c>
      <c r="H337" s="35" t="s">
        <v>957</v>
      </c>
      <c r="I337" s="35" t="s">
        <v>371</v>
      </c>
    </row>
    <row r="338" spans="2:9" x14ac:dyDescent="0.25">
      <c r="B338" s="35" t="s">
        <v>97</v>
      </c>
      <c r="C338" s="36" t="s">
        <v>104</v>
      </c>
      <c r="D338" s="35" t="s">
        <v>550</v>
      </c>
      <c r="E338" s="35" t="s">
        <v>1060</v>
      </c>
      <c r="F338" s="35" t="s">
        <v>36</v>
      </c>
      <c r="H338" s="35" t="s">
        <v>1046</v>
      </c>
      <c r="I338" s="35" t="s">
        <v>392</v>
      </c>
    </row>
    <row r="339" spans="2:9" x14ac:dyDescent="0.25">
      <c r="B339" s="35" t="s">
        <v>97</v>
      </c>
      <c r="C339" s="36" t="s">
        <v>104</v>
      </c>
      <c r="D339" s="35" t="s">
        <v>550</v>
      </c>
      <c r="E339" s="35" t="s">
        <v>1061</v>
      </c>
      <c r="F339" s="35" t="s">
        <v>36</v>
      </c>
      <c r="H339" s="35" t="s">
        <v>792</v>
      </c>
      <c r="I339" s="35" t="s">
        <v>168</v>
      </c>
    </row>
    <row r="340" spans="2:9" x14ac:dyDescent="0.25">
      <c r="B340" s="35" t="s">
        <v>97</v>
      </c>
      <c r="C340" s="36" t="s">
        <v>104</v>
      </c>
      <c r="D340" s="35" t="s">
        <v>550</v>
      </c>
      <c r="E340" s="35" t="s">
        <v>1062</v>
      </c>
      <c r="F340" s="35" t="s">
        <v>36</v>
      </c>
      <c r="H340" s="35" t="s">
        <v>901</v>
      </c>
      <c r="I340" s="35" t="s">
        <v>286</v>
      </c>
    </row>
    <row r="341" spans="2:9" x14ac:dyDescent="0.25">
      <c r="B341" s="35" t="s">
        <v>97</v>
      </c>
      <c r="C341" s="36" t="s">
        <v>104</v>
      </c>
      <c r="D341" s="35" t="s">
        <v>551</v>
      </c>
      <c r="E341" s="35" t="s">
        <v>1063</v>
      </c>
      <c r="F341" s="35" t="s">
        <v>392</v>
      </c>
      <c r="H341" s="35" t="s">
        <v>793</v>
      </c>
      <c r="I341" s="35" t="s">
        <v>168</v>
      </c>
    </row>
    <row r="342" spans="2:9" x14ac:dyDescent="0.25">
      <c r="B342" s="35" t="s">
        <v>97</v>
      </c>
      <c r="C342" s="36" t="s">
        <v>104</v>
      </c>
      <c r="D342" s="35" t="s">
        <v>551</v>
      </c>
      <c r="E342" s="35" t="s">
        <v>1064</v>
      </c>
      <c r="F342" s="35" t="s">
        <v>392</v>
      </c>
      <c r="H342" s="35" t="s">
        <v>1047</v>
      </c>
      <c r="I342" s="35" t="s">
        <v>392</v>
      </c>
    </row>
    <row r="343" spans="2:9" x14ac:dyDescent="0.25">
      <c r="B343" s="35" t="s">
        <v>97</v>
      </c>
      <c r="C343" s="36" t="s">
        <v>104</v>
      </c>
      <c r="D343" s="35" t="s">
        <v>551</v>
      </c>
      <c r="E343" s="35" t="s">
        <v>1065</v>
      </c>
      <c r="F343" s="35" t="s">
        <v>392</v>
      </c>
      <c r="H343" s="35" t="s">
        <v>958</v>
      </c>
      <c r="I343" s="35" t="s">
        <v>36</v>
      </c>
    </row>
    <row r="344" spans="2:9" x14ac:dyDescent="0.25">
      <c r="B344" s="35" t="s">
        <v>97</v>
      </c>
      <c r="C344" s="36" t="s">
        <v>104</v>
      </c>
      <c r="D344" s="35" t="s">
        <v>551</v>
      </c>
      <c r="E344" s="35" t="s">
        <v>1066</v>
      </c>
      <c r="F344" s="35" t="s">
        <v>392</v>
      </c>
      <c r="H344" s="35" t="s">
        <v>902</v>
      </c>
      <c r="I344" s="35" t="s">
        <v>36</v>
      </c>
    </row>
    <row r="345" spans="2:9" x14ac:dyDescent="0.25">
      <c r="B345" s="35" t="s">
        <v>97</v>
      </c>
      <c r="C345" s="36" t="s">
        <v>104</v>
      </c>
      <c r="D345" s="35" t="s">
        <v>551</v>
      </c>
      <c r="E345" s="35" t="s">
        <v>1067</v>
      </c>
      <c r="F345" s="35" t="s">
        <v>36</v>
      </c>
      <c r="H345" s="35" t="s">
        <v>903</v>
      </c>
      <c r="I345" s="35" t="s">
        <v>36</v>
      </c>
    </row>
    <row r="346" spans="2:9" x14ac:dyDescent="0.25">
      <c r="B346" s="35" t="s">
        <v>97</v>
      </c>
      <c r="C346" s="36" t="s">
        <v>104</v>
      </c>
      <c r="D346" s="35" t="s">
        <v>551</v>
      </c>
      <c r="E346" s="35" t="s">
        <v>1068</v>
      </c>
      <c r="F346" s="35" t="s">
        <v>36</v>
      </c>
      <c r="H346" s="35" t="s">
        <v>794</v>
      </c>
      <c r="I346" s="35" t="s">
        <v>177</v>
      </c>
    </row>
    <row r="347" spans="2:9" x14ac:dyDescent="0.25">
      <c r="B347" s="35" t="s">
        <v>97</v>
      </c>
      <c r="C347" s="36" t="s">
        <v>104</v>
      </c>
      <c r="D347" s="35" t="s">
        <v>551</v>
      </c>
      <c r="E347" s="35" t="s">
        <v>1069</v>
      </c>
      <c r="F347" s="35" t="s">
        <v>36</v>
      </c>
      <c r="H347" s="35" t="s">
        <v>959</v>
      </c>
      <c r="I347" s="35" t="s">
        <v>36</v>
      </c>
    </row>
    <row r="348" spans="2:9" x14ac:dyDescent="0.25">
      <c r="B348" s="35" t="s">
        <v>97</v>
      </c>
      <c r="C348" s="36" t="s">
        <v>104</v>
      </c>
      <c r="D348" s="35" t="s">
        <v>551</v>
      </c>
      <c r="E348" s="35" t="s">
        <v>1070</v>
      </c>
      <c r="F348" s="35" t="s">
        <v>36</v>
      </c>
      <c r="H348" s="35" t="s">
        <v>1048</v>
      </c>
      <c r="I348" s="35" t="s">
        <v>392</v>
      </c>
    </row>
    <row r="349" spans="2:9" x14ac:dyDescent="0.25">
      <c r="B349" s="35" t="s">
        <v>97</v>
      </c>
      <c r="C349" s="36" t="s">
        <v>104</v>
      </c>
      <c r="D349" s="35" t="s">
        <v>551</v>
      </c>
      <c r="E349" s="35" t="s">
        <v>1071</v>
      </c>
      <c r="F349" s="35" t="s">
        <v>36</v>
      </c>
      <c r="H349" s="35" t="s">
        <v>904</v>
      </c>
      <c r="I349" s="35" t="s">
        <v>36</v>
      </c>
    </row>
    <row r="350" spans="2:9" x14ac:dyDescent="0.25">
      <c r="B350" s="35" t="s">
        <v>97</v>
      </c>
      <c r="C350" s="36" t="s">
        <v>104</v>
      </c>
      <c r="D350" s="35" t="s">
        <v>551</v>
      </c>
      <c r="E350" s="35" t="s">
        <v>1072</v>
      </c>
      <c r="F350" s="35" t="s">
        <v>36</v>
      </c>
      <c r="H350" s="35" t="s">
        <v>795</v>
      </c>
      <c r="I350" s="35" t="s">
        <v>36</v>
      </c>
    </row>
    <row r="351" spans="2:9" x14ac:dyDescent="0.25">
      <c r="B351" s="35" t="s">
        <v>97</v>
      </c>
      <c r="C351" s="36" t="s">
        <v>104</v>
      </c>
      <c r="D351" s="35" t="s">
        <v>551</v>
      </c>
      <c r="E351" s="35" t="s">
        <v>1073</v>
      </c>
      <c r="F351" s="35" t="s">
        <v>36</v>
      </c>
      <c r="H351" s="35" t="s">
        <v>1049</v>
      </c>
      <c r="I351" s="35" t="s">
        <v>392</v>
      </c>
    </row>
    <row r="352" spans="2:9" x14ac:dyDescent="0.25">
      <c r="B352" s="35" t="s">
        <v>97</v>
      </c>
      <c r="C352" s="36" t="s">
        <v>104</v>
      </c>
      <c r="D352" s="35" t="s">
        <v>551</v>
      </c>
      <c r="E352" s="35" t="s">
        <v>1074</v>
      </c>
      <c r="F352" s="35" t="s">
        <v>36</v>
      </c>
      <c r="H352" s="35" t="s">
        <v>960</v>
      </c>
      <c r="I352" s="35" t="s">
        <v>36</v>
      </c>
    </row>
    <row r="353" spans="2:9" x14ac:dyDescent="0.25">
      <c r="B353" s="35" t="s">
        <v>97</v>
      </c>
      <c r="C353" s="36" t="s">
        <v>104</v>
      </c>
      <c r="D353" s="35" t="s">
        <v>551</v>
      </c>
      <c r="E353" s="35" t="s">
        <v>1075</v>
      </c>
      <c r="F353" s="35" t="s">
        <v>36</v>
      </c>
      <c r="H353" s="35" t="s">
        <v>905</v>
      </c>
      <c r="I353" s="35" t="s">
        <v>36</v>
      </c>
    </row>
    <row r="354" spans="2:9" x14ac:dyDescent="0.25">
      <c r="B354" s="35" t="s">
        <v>97</v>
      </c>
      <c r="C354" s="36" t="s">
        <v>104</v>
      </c>
      <c r="D354" s="35" t="s">
        <v>551</v>
      </c>
      <c r="E354" s="35" t="s">
        <v>1076</v>
      </c>
      <c r="F354" s="35" t="s">
        <v>36</v>
      </c>
      <c r="H354" s="35" t="s">
        <v>961</v>
      </c>
      <c r="I354" s="35" t="s">
        <v>36</v>
      </c>
    </row>
    <row r="355" spans="2:9" x14ac:dyDescent="0.25">
      <c r="B355" s="35" t="s">
        <v>97</v>
      </c>
      <c r="C355" s="36" t="s">
        <v>104</v>
      </c>
      <c r="D355" s="35" t="s">
        <v>551</v>
      </c>
      <c r="E355" s="35" t="s">
        <v>1077</v>
      </c>
      <c r="F355" s="35" t="s">
        <v>36</v>
      </c>
      <c r="H355" s="35" t="s">
        <v>1050</v>
      </c>
      <c r="I355" s="35" t="s">
        <v>36</v>
      </c>
    </row>
    <row r="356" spans="2:9" x14ac:dyDescent="0.25">
      <c r="B356" s="35" t="s">
        <v>97</v>
      </c>
      <c r="C356" s="36" t="s">
        <v>104</v>
      </c>
      <c r="D356" s="35" t="s">
        <v>551</v>
      </c>
      <c r="E356" s="35" t="s">
        <v>1078</v>
      </c>
      <c r="F356" s="35" t="s">
        <v>36</v>
      </c>
      <c r="H356" s="35" t="s">
        <v>796</v>
      </c>
      <c r="I356" s="35" t="s">
        <v>36</v>
      </c>
    </row>
    <row r="357" spans="2:9" x14ac:dyDescent="0.25">
      <c r="B357" s="35" t="s">
        <v>97</v>
      </c>
      <c r="C357" s="36" t="s">
        <v>104</v>
      </c>
      <c r="D357" s="35" t="s">
        <v>551</v>
      </c>
      <c r="E357" s="35" t="s">
        <v>1079</v>
      </c>
      <c r="F357" s="35" t="s">
        <v>36</v>
      </c>
      <c r="H357" s="35" t="s">
        <v>906</v>
      </c>
      <c r="I357" s="35" t="s">
        <v>36</v>
      </c>
    </row>
    <row r="358" spans="2:9" x14ac:dyDescent="0.25">
      <c r="B358" s="35" t="s">
        <v>97</v>
      </c>
      <c r="C358" s="36" t="s">
        <v>104</v>
      </c>
      <c r="D358" s="35" t="s">
        <v>551</v>
      </c>
      <c r="E358" s="35" t="s">
        <v>1080</v>
      </c>
      <c r="F358" s="35" t="s">
        <v>36</v>
      </c>
      <c r="H358" s="35" t="s">
        <v>797</v>
      </c>
      <c r="I358" s="35" t="s">
        <v>36</v>
      </c>
    </row>
    <row r="359" spans="2:9" x14ac:dyDescent="0.25">
      <c r="B359" s="35" t="s">
        <v>97</v>
      </c>
      <c r="C359" s="36" t="s">
        <v>104</v>
      </c>
      <c r="D359" s="35" t="s">
        <v>551</v>
      </c>
      <c r="E359" s="35" t="s">
        <v>1081</v>
      </c>
      <c r="F359" s="35" t="s">
        <v>36</v>
      </c>
      <c r="H359" s="35" t="s">
        <v>962</v>
      </c>
      <c r="I359" s="35" t="s">
        <v>36</v>
      </c>
    </row>
    <row r="360" spans="2:9" x14ac:dyDescent="0.25">
      <c r="B360" s="35" t="s">
        <v>97</v>
      </c>
      <c r="C360" s="36" t="s">
        <v>104</v>
      </c>
      <c r="D360" s="35" t="s">
        <v>552</v>
      </c>
      <c r="E360" s="35" t="s">
        <v>1082</v>
      </c>
      <c r="F360" s="35" t="s">
        <v>392</v>
      </c>
      <c r="H360" s="35" t="s">
        <v>1051</v>
      </c>
      <c r="I360" s="35" t="s">
        <v>36</v>
      </c>
    </row>
    <row r="361" spans="2:9" x14ac:dyDescent="0.25">
      <c r="B361" s="35" t="s">
        <v>97</v>
      </c>
      <c r="C361" s="36" t="s">
        <v>104</v>
      </c>
      <c r="D361" s="35" t="s">
        <v>552</v>
      </c>
      <c r="E361" s="35" t="s">
        <v>1083</v>
      </c>
      <c r="F361" s="35" t="s">
        <v>392</v>
      </c>
      <c r="H361" s="35" t="s">
        <v>963</v>
      </c>
      <c r="I361" s="35" t="s">
        <v>36</v>
      </c>
    </row>
    <row r="362" spans="2:9" x14ac:dyDescent="0.25">
      <c r="B362" s="35" t="s">
        <v>97</v>
      </c>
      <c r="C362" s="36" t="s">
        <v>104</v>
      </c>
      <c r="D362" s="35" t="s">
        <v>552</v>
      </c>
      <c r="E362" s="35" t="s">
        <v>1084</v>
      </c>
      <c r="F362" s="35" t="s">
        <v>392</v>
      </c>
      <c r="H362" s="35" t="s">
        <v>1052</v>
      </c>
      <c r="I362" s="35" t="s">
        <v>36</v>
      </c>
    </row>
    <row r="363" spans="2:9" x14ac:dyDescent="0.25">
      <c r="B363" s="35" t="s">
        <v>97</v>
      </c>
      <c r="C363" s="36" t="s">
        <v>104</v>
      </c>
      <c r="D363" s="35" t="s">
        <v>552</v>
      </c>
      <c r="E363" s="35" t="s">
        <v>1085</v>
      </c>
      <c r="F363" s="35" t="s">
        <v>36</v>
      </c>
      <c r="H363" s="35" t="s">
        <v>798</v>
      </c>
      <c r="I363" s="35" t="s">
        <v>36</v>
      </c>
    </row>
    <row r="364" spans="2:9" x14ac:dyDescent="0.25">
      <c r="B364" s="35" t="s">
        <v>97</v>
      </c>
      <c r="C364" s="36" t="s">
        <v>104</v>
      </c>
      <c r="D364" s="35" t="s">
        <v>552</v>
      </c>
      <c r="E364" s="35" t="s">
        <v>1086</v>
      </c>
      <c r="F364" s="35" t="s">
        <v>36</v>
      </c>
      <c r="H364" s="35" t="s">
        <v>799</v>
      </c>
      <c r="I364" s="35" t="s">
        <v>36</v>
      </c>
    </row>
    <row r="365" spans="2:9" x14ac:dyDescent="0.25">
      <c r="B365" s="35" t="s">
        <v>97</v>
      </c>
      <c r="C365" s="36" t="s">
        <v>104</v>
      </c>
      <c r="D365" s="35" t="s">
        <v>552</v>
      </c>
      <c r="E365" s="35" t="s">
        <v>1087</v>
      </c>
      <c r="F365" s="35" t="s">
        <v>36</v>
      </c>
      <c r="H365" s="35" t="s">
        <v>964</v>
      </c>
      <c r="I365" s="35" t="s">
        <v>36</v>
      </c>
    </row>
    <row r="366" spans="2:9" x14ac:dyDescent="0.25">
      <c r="B366" s="35" t="s">
        <v>97</v>
      </c>
      <c r="C366" s="36" t="s">
        <v>104</v>
      </c>
      <c r="D366" s="35" t="s">
        <v>552</v>
      </c>
      <c r="E366" s="35" t="s">
        <v>1088</v>
      </c>
      <c r="F366" s="35" t="s">
        <v>36</v>
      </c>
      <c r="H366" s="35" t="s">
        <v>1053</v>
      </c>
      <c r="I366" s="35" t="s">
        <v>36</v>
      </c>
    </row>
    <row r="367" spans="2:9" x14ac:dyDescent="0.25">
      <c r="B367" s="35" t="s">
        <v>97</v>
      </c>
      <c r="C367" s="36" t="s">
        <v>104</v>
      </c>
      <c r="D367" s="35" t="s">
        <v>552</v>
      </c>
      <c r="E367" s="35" t="s">
        <v>1089</v>
      </c>
      <c r="F367" s="35" t="s">
        <v>36</v>
      </c>
      <c r="H367" s="35" t="s">
        <v>1054</v>
      </c>
      <c r="I367" s="35" t="s">
        <v>36</v>
      </c>
    </row>
    <row r="368" spans="2:9" x14ac:dyDescent="0.25">
      <c r="B368" s="35" t="s">
        <v>97</v>
      </c>
      <c r="C368" s="36" t="s">
        <v>104</v>
      </c>
      <c r="D368" s="35" t="s">
        <v>552</v>
      </c>
      <c r="E368" s="35" t="s">
        <v>1090</v>
      </c>
      <c r="F368" s="35" t="s">
        <v>36</v>
      </c>
      <c r="H368" s="35" t="s">
        <v>965</v>
      </c>
      <c r="I368" s="35" t="s">
        <v>36</v>
      </c>
    </row>
    <row r="369" spans="2:9" x14ac:dyDescent="0.25">
      <c r="B369" s="35" t="s">
        <v>97</v>
      </c>
      <c r="C369" s="36" t="s">
        <v>104</v>
      </c>
      <c r="D369" s="35" t="s">
        <v>552</v>
      </c>
      <c r="E369" s="35" t="s">
        <v>1091</v>
      </c>
      <c r="F369" s="35" t="s">
        <v>36</v>
      </c>
      <c r="H369" s="35" t="s">
        <v>1055</v>
      </c>
      <c r="I369" s="35" t="s">
        <v>36</v>
      </c>
    </row>
    <row r="370" spans="2:9" x14ac:dyDescent="0.25">
      <c r="B370" s="35" t="s">
        <v>97</v>
      </c>
      <c r="C370" s="36" t="s">
        <v>104</v>
      </c>
      <c r="D370" s="35" t="s">
        <v>552</v>
      </c>
      <c r="E370" s="35" t="s">
        <v>1092</v>
      </c>
      <c r="F370" s="35" t="s">
        <v>36</v>
      </c>
      <c r="H370" s="35" t="s">
        <v>1056</v>
      </c>
      <c r="I370" s="35" t="s">
        <v>36</v>
      </c>
    </row>
    <row r="371" spans="2:9" x14ac:dyDescent="0.25">
      <c r="B371" s="35" t="s">
        <v>97</v>
      </c>
      <c r="C371" s="36" t="s">
        <v>104</v>
      </c>
      <c r="D371" s="35" t="s">
        <v>552</v>
      </c>
      <c r="E371" s="35" t="s">
        <v>1093</v>
      </c>
      <c r="F371" s="35" t="s">
        <v>36</v>
      </c>
      <c r="H371" s="35" t="s">
        <v>1057</v>
      </c>
      <c r="I371" s="35" t="s">
        <v>36</v>
      </c>
    </row>
    <row r="372" spans="2:9" x14ac:dyDescent="0.25">
      <c r="B372" s="35" t="s">
        <v>97</v>
      </c>
      <c r="C372" s="36" t="s">
        <v>104</v>
      </c>
      <c r="D372" s="35" t="s">
        <v>552</v>
      </c>
      <c r="E372" s="35" t="s">
        <v>1094</v>
      </c>
      <c r="F372" s="35" t="s">
        <v>36</v>
      </c>
      <c r="H372" s="35" t="s">
        <v>1058</v>
      </c>
      <c r="I372" s="35" t="s">
        <v>36</v>
      </c>
    </row>
    <row r="373" spans="2:9" x14ac:dyDescent="0.25">
      <c r="B373" s="35" t="s">
        <v>97</v>
      </c>
      <c r="C373" s="36" t="s">
        <v>104</v>
      </c>
      <c r="D373" s="35" t="s">
        <v>552</v>
      </c>
      <c r="E373" s="35" t="s">
        <v>1095</v>
      </c>
      <c r="F373" s="35" t="s">
        <v>36</v>
      </c>
      <c r="H373" s="35" t="s">
        <v>1059</v>
      </c>
      <c r="I373" s="35" t="s">
        <v>36</v>
      </c>
    </row>
    <row r="374" spans="2:9" x14ac:dyDescent="0.25">
      <c r="B374" s="35" t="s">
        <v>97</v>
      </c>
      <c r="C374" s="36" t="s">
        <v>104</v>
      </c>
      <c r="D374" s="35" t="s">
        <v>552</v>
      </c>
      <c r="E374" s="35" t="s">
        <v>1096</v>
      </c>
      <c r="F374" s="35" t="s">
        <v>36</v>
      </c>
      <c r="H374" s="35" t="s">
        <v>1060</v>
      </c>
      <c r="I374" s="35" t="s">
        <v>36</v>
      </c>
    </row>
    <row r="375" spans="2:9" x14ac:dyDescent="0.25">
      <c r="B375" s="35" t="s">
        <v>97</v>
      </c>
      <c r="C375" s="36" t="s">
        <v>104</v>
      </c>
      <c r="D375" s="35" t="s">
        <v>552</v>
      </c>
      <c r="E375" s="35" t="s">
        <v>1097</v>
      </c>
      <c r="F375" s="35" t="s">
        <v>36</v>
      </c>
      <c r="H375" s="35" t="s">
        <v>1061</v>
      </c>
      <c r="I375" s="35" t="s">
        <v>36</v>
      </c>
    </row>
    <row r="376" spans="2:9" x14ac:dyDescent="0.25">
      <c r="B376" s="35" t="s">
        <v>97</v>
      </c>
      <c r="C376" s="36" t="s">
        <v>104</v>
      </c>
      <c r="D376" s="35" t="s">
        <v>552</v>
      </c>
      <c r="E376" s="35" t="s">
        <v>1098</v>
      </c>
      <c r="F376" s="35" t="s">
        <v>36</v>
      </c>
      <c r="H376" s="35" t="s">
        <v>1062</v>
      </c>
      <c r="I376" s="35" t="s">
        <v>36</v>
      </c>
    </row>
    <row r="377" spans="2:9" x14ac:dyDescent="0.25">
      <c r="B377" s="35" t="s">
        <v>97</v>
      </c>
      <c r="C377" s="36" t="s">
        <v>104</v>
      </c>
      <c r="D377" s="35" t="s">
        <v>552</v>
      </c>
      <c r="E377" s="35" t="s">
        <v>1099</v>
      </c>
      <c r="F377" s="35" t="s">
        <v>36</v>
      </c>
      <c r="H377" s="35" t="s">
        <v>966</v>
      </c>
      <c r="I377" s="35" t="s">
        <v>371</v>
      </c>
    </row>
    <row r="378" spans="2:9" x14ac:dyDescent="0.25">
      <c r="B378" s="35" t="s">
        <v>97</v>
      </c>
      <c r="C378" s="36" t="s">
        <v>104</v>
      </c>
      <c r="D378" s="35" t="s">
        <v>553</v>
      </c>
      <c r="E378" s="35" t="s">
        <v>1100</v>
      </c>
      <c r="F378" s="35" t="s">
        <v>392</v>
      </c>
      <c r="H378" s="35" t="s">
        <v>1063</v>
      </c>
      <c r="I378" s="35" t="s">
        <v>392</v>
      </c>
    </row>
    <row r="379" spans="2:9" x14ac:dyDescent="0.25">
      <c r="B379" s="35" t="s">
        <v>97</v>
      </c>
      <c r="C379" s="36" t="s">
        <v>104</v>
      </c>
      <c r="D379" s="35" t="s">
        <v>553</v>
      </c>
      <c r="E379" s="35" t="s">
        <v>1101</v>
      </c>
      <c r="F379" s="35" t="s">
        <v>392</v>
      </c>
      <c r="H379" s="35" t="s">
        <v>800</v>
      </c>
      <c r="I379" s="35" t="s">
        <v>231</v>
      </c>
    </row>
    <row r="380" spans="2:9" x14ac:dyDescent="0.25">
      <c r="B380" s="35" t="s">
        <v>97</v>
      </c>
      <c r="C380" s="36" t="s">
        <v>104</v>
      </c>
      <c r="D380" s="35" t="s">
        <v>553</v>
      </c>
      <c r="E380" s="35" t="s">
        <v>1102</v>
      </c>
      <c r="F380" s="35" t="s">
        <v>392</v>
      </c>
      <c r="H380" s="35" t="s">
        <v>801</v>
      </c>
      <c r="I380" s="35" t="s">
        <v>173</v>
      </c>
    </row>
    <row r="381" spans="2:9" x14ac:dyDescent="0.25">
      <c r="B381" s="35" t="s">
        <v>97</v>
      </c>
      <c r="C381" s="36" t="s">
        <v>104</v>
      </c>
      <c r="D381" s="35" t="s">
        <v>553</v>
      </c>
      <c r="E381" s="35" t="s">
        <v>1103</v>
      </c>
      <c r="F381" s="35" t="s">
        <v>392</v>
      </c>
      <c r="H381" s="35" t="s">
        <v>1064</v>
      </c>
      <c r="I381" s="35" t="s">
        <v>392</v>
      </c>
    </row>
    <row r="382" spans="2:9" x14ac:dyDescent="0.25">
      <c r="B382" s="35" t="s">
        <v>97</v>
      </c>
      <c r="C382" s="36" t="s">
        <v>104</v>
      </c>
      <c r="D382" s="35" t="s">
        <v>553</v>
      </c>
      <c r="E382" s="35" t="s">
        <v>1104</v>
      </c>
      <c r="F382" s="35" t="s">
        <v>424</v>
      </c>
      <c r="H382" s="35" t="s">
        <v>967</v>
      </c>
      <c r="I382" s="35" t="s">
        <v>371</v>
      </c>
    </row>
    <row r="383" spans="2:9" x14ac:dyDescent="0.25">
      <c r="B383" s="35" t="s">
        <v>97</v>
      </c>
      <c r="C383" s="36" t="s">
        <v>104</v>
      </c>
      <c r="D383" s="35" t="s">
        <v>553</v>
      </c>
      <c r="E383" s="35" t="s">
        <v>1105</v>
      </c>
      <c r="F383" s="35" t="s">
        <v>424</v>
      </c>
      <c r="H383" s="35" t="s">
        <v>968</v>
      </c>
      <c r="I383" s="35" t="s">
        <v>371</v>
      </c>
    </row>
    <row r="384" spans="2:9" x14ac:dyDescent="0.25">
      <c r="B384" s="35" t="s">
        <v>97</v>
      </c>
      <c r="C384" s="36" t="s">
        <v>104</v>
      </c>
      <c r="D384" s="35" t="s">
        <v>553</v>
      </c>
      <c r="E384" s="35" t="s">
        <v>1106</v>
      </c>
      <c r="F384" s="35" t="s">
        <v>424</v>
      </c>
      <c r="H384" s="35" t="s">
        <v>1065</v>
      </c>
      <c r="I384" s="35" t="s">
        <v>392</v>
      </c>
    </row>
    <row r="385" spans="2:9" x14ac:dyDescent="0.25">
      <c r="B385" s="35" t="s">
        <v>97</v>
      </c>
      <c r="C385" s="36" t="s">
        <v>104</v>
      </c>
      <c r="D385" s="35" t="s">
        <v>553</v>
      </c>
      <c r="E385" s="35" t="s">
        <v>1107</v>
      </c>
      <c r="F385" s="35" t="s">
        <v>424</v>
      </c>
      <c r="H385" s="35" t="s">
        <v>802</v>
      </c>
      <c r="I385" s="35" t="s">
        <v>173</v>
      </c>
    </row>
    <row r="386" spans="2:9" x14ac:dyDescent="0.25">
      <c r="B386" s="35" t="s">
        <v>97</v>
      </c>
      <c r="C386" s="36" t="s">
        <v>104</v>
      </c>
      <c r="D386" s="35" t="s">
        <v>553</v>
      </c>
      <c r="E386" s="35" t="s">
        <v>1108</v>
      </c>
      <c r="F386" s="35" t="s">
        <v>425</v>
      </c>
      <c r="H386" s="35" t="s">
        <v>969</v>
      </c>
      <c r="I386" s="35" t="s">
        <v>371</v>
      </c>
    </row>
    <row r="387" spans="2:9" x14ac:dyDescent="0.25">
      <c r="B387" s="35" t="s">
        <v>97</v>
      </c>
      <c r="C387" s="36" t="s">
        <v>104</v>
      </c>
      <c r="D387" s="35" t="s">
        <v>553</v>
      </c>
      <c r="E387" s="35" t="s">
        <v>1109</v>
      </c>
      <c r="F387" s="35" t="s">
        <v>425</v>
      </c>
      <c r="H387" s="35" t="s">
        <v>1066</v>
      </c>
      <c r="I387" s="35" t="s">
        <v>392</v>
      </c>
    </row>
    <row r="388" spans="2:9" x14ac:dyDescent="0.25">
      <c r="B388" s="35" t="s">
        <v>97</v>
      </c>
      <c r="C388" s="36" t="s">
        <v>104</v>
      </c>
      <c r="D388" s="35" t="s">
        <v>553</v>
      </c>
      <c r="E388" s="35" t="s">
        <v>1110</v>
      </c>
      <c r="F388" s="35" t="s">
        <v>425</v>
      </c>
      <c r="H388" s="35" t="s">
        <v>803</v>
      </c>
      <c r="I388" s="35" t="s">
        <v>173</v>
      </c>
    </row>
    <row r="389" spans="2:9" x14ac:dyDescent="0.25">
      <c r="B389" s="35" t="s">
        <v>97</v>
      </c>
      <c r="C389" s="36" t="s">
        <v>104</v>
      </c>
      <c r="D389" s="35" t="s">
        <v>553</v>
      </c>
      <c r="E389" s="35" t="s">
        <v>1111</v>
      </c>
      <c r="F389" s="35" t="s">
        <v>425</v>
      </c>
      <c r="H389" s="35" t="s">
        <v>970</v>
      </c>
      <c r="I389" s="35" t="s">
        <v>371</v>
      </c>
    </row>
    <row r="390" spans="2:9" x14ac:dyDescent="0.25">
      <c r="B390" s="35" t="s">
        <v>97</v>
      </c>
      <c r="C390" s="36" t="s">
        <v>104</v>
      </c>
      <c r="D390" s="35" t="s">
        <v>553</v>
      </c>
      <c r="E390" s="35" t="s">
        <v>1112</v>
      </c>
      <c r="F390" s="35" t="s">
        <v>36</v>
      </c>
      <c r="H390" s="35" t="s">
        <v>1067</v>
      </c>
      <c r="I390" s="35" t="s">
        <v>36</v>
      </c>
    </row>
    <row r="391" spans="2:9" x14ac:dyDescent="0.25">
      <c r="B391" s="35" t="s">
        <v>97</v>
      </c>
      <c r="C391" s="36" t="s">
        <v>104</v>
      </c>
      <c r="D391" s="35" t="s">
        <v>553</v>
      </c>
      <c r="E391" s="35" t="s">
        <v>1113</v>
      </c>
      <c r="F391" s="35" t="s">
        <v>36</v>
      </c>
      <c r="H391" s="35" t="s">
        <v>804</v>
      </c>
      <c r="I391" s="35" t="s">
        <v>168</v>
      </c>
    </row>
    <row r="392" spans="2:9" x14ac:dyDescent="0.25">
      <c r="B392" s="35" t="s">
        <v>97</v>
      </c>
      <c r="C392" s="36" t="s">
        <v>104</v>
      </c>
      <c r="D392" s="35" t="s">
        <v>553</v>
      </c>
      <c r="E392" s="35" t="s">
        <v>1114</v>
      </c>
      <c r="F392" s="35" t="s">
        <v>36</v>
      </c>
      <c r="H392" s="35" t="s">
        <v>971</v>
      </c>
      <c r="I392" s="35" t="s">
        <v>36</v>
      </c>
    </row>
    <row r="393" spans="2:9" x14ac:dyDescent="0.25">
      <c r="B393" s="35" t="s">
        <v>97</v>
      </c>
      <c r="C393" s="36" t="s">
        <v>104</v>
      </c>
      <c r="D393" s="35" t="s">
        <v>553</v>
      </c>
      <c r="E393" s="35" t="s">
        <v>1115</v>
      </c>
      <c r="F393" s="35" t="s">
        <v>36</v>
      </c>
      <c r="H393" s="35" t="s">
        <v>1068</v>
      </c>
      <c r="I393" s="35" t="s">
        <v>36</v>
      </c>
    </row>
    <row r="394" spans="2:9" x14ac:dyDescent="0.25">
      <c r="B394" s="35" t="s">
        <v>97</v>
      </c>
      <c r="C394" s="36" t="s">
        <v>104</v>
      </c>
      <c r="D394" s="35" t="s">
        <v>553</v>
      </c>
      <c r="E394" s="35" t="s">
        <v>1116</v>
      </c>
      <c r="F394" s="35" t="s">
        <v>36</v>
      </c>
      <c r="H394" s="35" t="s">
        <v>805</v>
      </c>
      <c r="I394" s="35" t="s">
        <v>168</v>
      </c>
    </row>
    <row r="395" spans="2:9" x14ac:dyDescent="0.25">
      <c r="B395" s="35" t="s">
        <v>97</v>
      </c>
      <c r="C395" s="36" t="s">
        <v>104</v>
      </c>
      <c r="D395" s="35" t="s">
        <v>553</v>
      </c>
      <c r="E395" s="35" t="s">
        <v>1117</v>
      </c>
      <c r="F395" s="35" t="s">
        <v>36</v>
      </c>
      <c r="H395" s="35" t="s">
        <v>972</v>
      </c>
      <c r="I395" s="35" t="s">
        <v>36</v>
      </c>
    </row>
    <row r="396" spans="2:9" x14ac:dyDescent="0.25">
      <c r="B396" s="35" t="s">
        <v>97</v>
      </c>
      <c r="C396" s="36" t="s">
        <v>104</v>
      </c>
      <c r="D396" s="35" t="s">
        <v>553</v>
      </c>
      <c r="E396" s="35" t="s">
        <v>1118</v>
      </c>
      <c r="F396" s="35" t="s">
        <v>36</v>
      </c>
      <c r="H396" s="35" t="s">
        <v>806</v>
      </c>
      <c r="I396" s="35" t="s">
        <v>177</v>
      </c>
    </row>
    <row r="397" spans="2:9" x14ac:dyDescent="0.25">
      <c r="B397" s="35" t="s">
        <v>97</v>
      </c>
      <c r="C397" s="36" t="s">
        <v>104</v>
      </c>
      <c r="D397" s="35" t="s">
        <v>553</v>
      </c>
      <c r="E397" s="35" t="s">
        <v>1119</v>
      </c>
      <c r="F397" s="35" t="s">
        <v>36</v>
      </c>
      <c r="H397" s="35" t="s">
        <v>1069</v>
      </c>
      <c r="I397" s="35" t="s">
        <v>36</v>
      </c>
    </row>
    <row r="398" spans="2:9" x14ac:dyDescent="0.25">
      <c r="B398" s="35" t="s">
        <v>97</v>
      </c>
      <c r="C398" s="36" t="s">
        <v>104</v>
      </c>
      <c r="D398" s="35" t="s">
        <v>553</v>
      </c>
      <c r="E398" s="35" t="s">
        <v>1120</v>
      </c>
      <c r="F398" s="35" t="s">
        <v>36</v>
      </c>
      <c r="H398" s="35" t="s">
        <v>973</v>
      </c>
      <c r="I398" s="35" t="s">
        <v>36</v>
      </c>
    </row>
    <row r="399" spans="2:9" x14ac:dyDescent="0.25">
      <c r="B399" s="35" t="s">
        <v>97</v>
      </c>
      <c r="C399" s="36" t="s">
        <v>104</v>
      </c>
      <c r="D399" s="35" t="s">
        <v>553</v>
      </c>
      <c r="E399" s="35" t="s">
        <v>1121</v>
      </c>
      <c r="F399" s="35" t="s">
        <v>36</v>
      </c>
      <c r="H399" s="35" t="s">
        <v>1070</v>
      </c>
      <c r="I399" s="35" t="s">
        <v>36</v>
      </c>
    </row>
    <row r="400" spans="2:9" x14ac:dyDescent="0.25">
      <c r="B400" s="35" t="s">
        <v>97</v>
      </c>
      <c r="C400" s="36" t="s">
        <v>104</v>
      </c>
      <c r="D400" s="35" t="s">
        <v>553</v>
      </c>
      <c r="E400" s="35" t="s">
        <v>1122</v>
      </c>
      <c r="F400" s="35" t="s">
        <v>36</v>
      </c>
      <c r="H400" s="35" t="s">
        <v>807</v>
      </c>
      <c r="I400" s="35" t="s">
        <v>177</v>
      </c>
    </row>
    <row r="401" spans="2:9" x14ac:dyDescent="0.25">
      <c r="B401" s="35" t="s">
        <v>98</v>
      </c>
      <c r="C401" s="36" t="s">
        <v>105</v>
      </c>
      <c r="D401" s="35" t="s">
        <v>554</v>
      </c>
      <c r="E401" s="35" t="s">
        <v>1123</v>
      </c>
      <c r="F401" s="35" t="s">
        <v>480</v>
      </c>
      <c r="H401" s="35" t="s">
        <v>974</v>
      </c>
      <c r="I401" s="35" t="s">
        <v>36</v>
      </c>
    </row>
    <row r="402" spans="2:9" x14ac:dyDescent="0.25">
      <c r="B402" s="35" t="s">
        <v>98</v>
      </c>
      <c r="C402" s="36" t="s">
        <v>105</v>
      </c>
      <c r="D402" s="35" t="s">
        <v>554</v>
      </c>
      <c r="E402" s="35" t="s">
        <v>1124</v>
      </c>
      <c r="F402" s="35" t="s">
        <v>480</v>
      </c>
      <c r="H402" s="35" t="s">
        <v>808</v>
      </c>
      <c r="I402" s="35" t="s">
        <v>177</v>
      </c>
    </row>
    <row r="403" spans="2:9" x14ac:dyDescent="0.25">
      <c r="B403" s="35" t="s">
        <v>98</v>
      </c>
      <c r="C403" s="36" t="s">
        <v>105</v>
      </c>
      <c r="D403" s="35" t="s">
        <v>554</v>
      </c>
      <c r="E403" s="35" t="s">
        <v>1125</v>
      </c>
      <c r="F403" s="35" t="s">
        <v>480</v>
      </c>
      <c r="H403" s="35" t="s">
        <v>1071</v>
      </c>
      <c r="I403" s="35" t="s">
        <v>36</v>
      </c>
    </row>
    <row r="404" spans="2:9" x14ac:dyDescent="0.25">
      <c r="B404" s="35" t="s">
        <v>98</v>
      </c>
      <c r="C404" s="36" t="s">
        <v>105</v>
      </c>
      <c r="D404" s="35" t="s">
        <v>554</v>
      </c>
      <c r="E404" s="35" t="s">
        <v>1126</v>
      </c>
      <c r="F404" s="35" t="s">
        <v>480</v>
      </c>
      <c r="H404" s="35" t="s">
        <v>1072</v>
      </c>
      <c r="I404" s="35" t="s">
        <v>36</v>
      </c>
    </row>
    <row r="405" spans="2:9" x14ac:dyDescent="0.25">
      <c r="B405" s="35" t="s">
        <v>98</v>
      </c>
      <c r="C405" s="36" t="s">
        <v>105</v>
      </c>
      <c r="D405" s="35" t="s">
        <v>554</v>
      </c>
      <c r="E405" s="35" t="s">
        <v>1127</v>
      </c>
      <c r="F405" s="35" t="s">
        <v>480</v>
      </c>
      <c r="H405" s="35" t="s">
        <v>975</v>
      </c>
      <c r="I405" s="35" t="s">
        <v>36</v>
      </c>
    </row>
    <row r="406" spans="2:9" x14ac:dyDescent="0.25">
      <c r="B406" s="35" t="s">
        <v>98</v>
      </c>
      <c r="C406" s="36" t="s">
        <v>105</v>
      </c>
      <c r="D406" s="35" t="s">
        <v>554</v>
      </c>
      <c r="E406" s="35" t="s">
        <v>1128</v>
      </c>
      <c r="F406" s="35" t="s">
        <v>480</v>
      </c>
      <c r="H406" s="35" t="s">
        <v>809</v>
      </c>
      <c r="I406" s="35" t="s">
        <v>177</v>
      </c>
    </row>
    <row r="407" spans="2:9" x14ac:dyDescent="0.25">
      <c r="B407" s="35" t="s">
        <v>98</v>
      </c>
      <c r="C407" s="36" t="s">
        <v>105</v>
      </c>
      <c r="D407" s="35" t="s">
        <v>554</v>
      </c>
      <c r="E407" s="35" t="s">
        <v>1129</v>
      </c>
      <c r="F407" s="35" t="s">
        <v>480</v>
      </c>
      <c r="H407" s="35" t="s">
        <v>1073</v>
      </c>
      <c r="I407" s="35" t="s">
        <v>36</v>
      </c>
    </row>
    <row r="408" spans="2:9" x14ac:dyDescent="0.25">
      <c r="B408" s="35" t="s">
        <v>98</v>
      </c>
      <c r="C408" s="36" t="s">
        <v>105</v>
      </c>
      <c r="D408" s="35" t="s">
        <v>554</v>
      </c>
      <c r="E408" s="35" t="s">
        <v>1130</v>
      </c>
      <c r="F408" s="35" t="s">
        <v>36</v>
      </c>
      <c r="H408" s="35" t="s">
        <v>810</v>
      </c>
      <c r="I408" s="35" t="s">
        <v>36</v>
      </c>
    </row>
    <row r="409" spans="2:9" x14ac:dyDescent="0.25">
      <c r="B409" s="35" t="s">
        <v>98</v>
      </c>
      <c r="C409" s="36" t="s">
        <v>105</v>
      </c>
      <c r="D409" s="35" t="s">
        <v>554</v>
      </c>
      <c r="E409" s="35" t="s">
        <v>1131</v>
      </c>
      <c r="F409" s="35" t="s">
        <v>36</v>
      </c>
      <c r="H409" s="35" t="s">
        <v>1074</v>
      </c>
      <c r="I409" s="35" t="s">
        <v>36</v>
      </c>
    </row>
    <row r="410" spans="2:9" x14ac:dyDescent="0.25">
      <c r="B410" s="35" t="s">
        <v>98</v>
      </c>
      <c r="C410" s="36" t="s">
        <v>105</v>
      </c>
      <c r="D410" s="35" t="s">
        <v>554</v>
      </c>
      <c r="E410" s="35" t="s">
        <v>1132</v>
      </c>
      <c r="F410" s="35" t="s">
        <v>36</v>
      </c>
      <c r="H410" s="35" t="s">
        <v>811</v>
      </c>
      <c r="I410" s="35" t="s">
        <v>36</v>
      </c>
    </row>
    <row r="411" spans="2:9" x14ac:dyDescent="0.25">
      <c r="B411" s="35" t="s">
        <v>98</v>
      </c>
      <c r="C411" s="36" t="s">
        <v>105</v>
      </c>
      <c r="D411" s="35" t="s">
        <v>554</v>
      </c>
      <c r="E411" s="35" t="s">
        <v>1133</v>
      </c>
      <c r="F411" s="35" t="s">
        <v>36</v>
      </c>
      <c r="H411" s="35" t="s">
        <v>1075</v>
      </c>
      <c r="I411" s="35" t="s">
        <v>36</v>
      </c>
    </row>
    <row r="412" spans="2:9" x14ac:dyDescent="0.25">
      <c r="B412" s="35" t="s">
        <v>98</v>
      </c>
      <c r="C412" s="36" t="s">
        <v>105</v>
      </c>
      <c r="D412" s="35" t="s">
        <v>554</v>
      </c>
      <c r="E412" s="35" t="s">
        <v>1134</v>
      </c>
      <c r="F412" s="35" t="s">
        <v>36</v>
      </c>
      <c r="H412" s="35" t="s">
        <v>812</v>
      </c>
      <c r="I412" s="35" t="s">
        <v>36</v>
      </c>
    </row>
    <row r="413" spans="2:9" x14ac:dyDescent="0.25">
      <c r="B413" s="35" t="s">
        <v>98</v>
      </c>
      <c r="C413" s="36" t="s">
        <v>105</v>
      </c>
      <c r="D413" s="35" t="s">
        <v>554</v>
      </c>
      <c r="E413" s="35" t="s">
        <v>1135</v>
      </c>
      <c r="F413" s="35" t="s">
        <v>36</v>
      </c>
      <c r="H413" s="35" t="s">
        <v>813</v>
      </c>
      <c r="I413" s="35" t="s">
        <v>36</v>
      </c>
    </row>
    <row r="414" spans="2:9" x14ac:dyDescent="0.25">
      <c r="B414" s="35" t="s">
        <v>98</v>
      </c>
      <c r="C414" s="36" t="s">
        <v>105</v>
      </c>
      <c r="D414" s="35" t="s">
        <v>554</v>
      </c>
      <c r="E414" s="35" t="s">
        <v>1136</v>
      </c>
      <c r="F414" s="35" t="s">
        <v>36</v>
      </c>
      <c r="H414" s="35" t="s">
        <v>1076</v>
      </c>
      <c r="I414" s="35" t="s">
        <v>36</v>
      </c>
    </row>
    <row r="415" spans="2:9" x14ac:dyDescent="0.25">
      <c r="B415" s="35" t="s">
        <v>98</v>
      </c>
      <c r="C415" s="36" t="s">
        <v>105</v>
      </c>
      <c r="D415" s="35" t="s">
        <v>554</v>
      </c>
      <c r="E415" s="35" t="s">
        <v>1137</v>
      </c>
      <c r="F415" s="35" t="s">
        <v>36</v>
      </c>
      <c r="H415" s="35" t="s">
        <v>1077</v>
      </c>
      <c r="I415" s="35" t="s">
        <v>36</v>
      </c>
    </row>
    <row r="416" spans="2:9" x14ac:dyDescent="0.25">
      <c r="B416" s="35" t="s">
        <v>98</v>
      </c>
      <c r="C416" s="36" t="s">
        <v>105</v>
      </c>
      <c r="D416" s="35" t="s">
        <v>555</v>
      </c>
      <c r="E416" s="35" t="s">
        <v>1138</v>
      </c>
      <c r="F416" s="35" t="s">
        <v>480</v>
      </c>
      <c r="H416" s="35" t="s">
        <v>814</v>
      </c>
      <c r="I416" s="35" t="s">
        <v>36</v>
      </c>
    </row>
    <row r="417" spans="2:9" x14ac:dyDescent="0.25">
      <c r="B417" s="35" t="s">
        <v>98</v>
      </c>
      <c r="C417" s="36" t="s">
        <v>105</v>
      </c>
      <c r="D417" s="35" t="s">
        <v>555</v>
      </c>
      <c r="E417" s="35" t="s">
        <v>1139</v>
      </c>
      <c r="F417" s="35" t="s">
        <v>480</v>
      </c>
      <c r="H417" s="35" t="s">
        <v>815</v>
      </c>
      <c r="I417" s="35" t="s">
        <v>36</v>
      </c>
    </row>
    <row r="418" spans="2:9" x14ac:dyDescent="0.25">
      <c r="B418" s="35" t="s">
        <v>98</v>
      </c>
      <c r="C418" s="36" t="s">
        <v>105</v>
      </c>
      <c r="D418" s="35" t="s">
        <v>555</v>
      </c>
      <c r="E418" s="35" t="s">
        <v>1140</v>
      </c>
      <c r="F418" s="35" t="s">
        <v>480</v>
      </c>
      <c r="H418" s="35" t="s">
        <v>1078</v>
      </c>
      <c r="I418" s="35" t="s">
        <v>36</v>
      </c>
    </row>
    <row r="419" spans="2:9" x14ac:dyDescent="0.25">
      <c r="B419" s="35" t="s">
        <v>98</v>
      </c>
      <c r="C419" s="36" t="s">
        <v>105</v>
      </c>
      <c r="D419" s="35" t="s">
        <v>555</v>
      </c>
      <c r="E419" s="35" t="s">
        <v>1141</v>
      </c>
      <c r="F419" s="35" t="s">
        <v>480</v>
      </c>
      <c r="H419" s="35" t="s">
        <v>1079</v>
      </c>
      <c r="I419" s="35" t="s">
        <v>36</v>
      </c>
    </row>
    <row r="420" spans="2:9" x14ac:dyDescent="0.25">
      <c r="B420" s="35" t="s">
        <v>98</v>
      </c>
      <c r="C420" s="36" t="s">
        <v>105</v>
      </c>
      <c r="D420" s="35" t="s">
        <v>555</v>
      </c>
      <c r="E420" s="35" t="s">
        <v>1142</v>
      </c>
      <c r="F420" s="35" t="s">
        <v>480</v>
      </c>
      <c r="H420" s="35" t="s">
        <v>816</v>
      </c>
      <c r="I420" s="35" t="s">
        <v>36</v>
      </c>
    </row>
    <row r="421" spans="2:9" x14ac:dyDescent="0.25">
      <c r="B421" s="35" t="s">
        <v>98</v>
      </c>
      <c r="C421" s="36" t="s">
        <v>105</v>
      </c>
      <c r="D421" s="35" t="s">
        <v>555</v>
      </c>
      <c r="E421" s="35" t="s">
        <v>1143</v>
      </c>
      <c r="F421" s="35" t="s">
        <v>480</v>
      </c>
      <c r="H421" s="35" t="s">
        <v>817</v>
      </c>
      <c r="I421" s="35" t="s">
        <v>36</v>
      </c>
    </row>
    <row r="422" spans="2:9" x14ac:dyDescent="0.25">
      <c r="B422" s="35" t="s">
        <v>98</v>
      </c>
      <c r="C422" s="36" t="s">
        <v>105</v>
      </c>
      <c r="D422" s="35" t="s">
        <v>555</v>
      </c>
      <c r="E422" s="35" t="s">
        <v>1144</v>
      </c>
      <c r="F422" s="35" t="s">
        <v>480</v>
      </c>
      <c r="H422" s="35" t="s">
        <v>1080</v>
      </c>
      <c r="I422" s="35" t="s">
        <v>36</v>
      </c>
    </row>
    <row r="423" spans="2:9" x14ac:dyDescent="0.25">
      <c r="B423" s="35" t="s">
        <v>98</v>
      </c>
      <c r="C423" s="36" t="s">
        <v>105</v>
      </c>
      <c r="D423" s="35" t="s">
        <v>555</v>
      </c>
      <c r="E423" s="35" t="s">
        <v>1145</v>
      </c>
      <c r="F423" s="35" t="s">
        <v>480</v>
      </c>
      <c r="H423" s="35" t="s">
        <v>1081</v>
      </c>
      <c r="I423" s="35" t="s">
        <v>36</v>
      </c>
    </row>
    <row r="424" spans="2:9" x14ac:dyDescent="0.25">
      <c r="B424" s="35" t="s">
        <v>98</v>
      </c>
      <c r="C424" s="36" t="s">
        <v>105</v>
      </c>
      <c r="D424" s="35" t="s">
        <v>555</v>
      </c>
      <c r="E424" s="35" t="s">
        <v>1146</v>
      </c>
      <c r="F424" s="35" t="s">
        <v>480</v>
      </c>
      <c r="H424" s="35" t="s">
        <v>976</v>
      </c>
      <c r="I424" s="35" t="s">
        <v>36</v>
      </c>
    </row>
    <row r="425" spans="2:9" x14ac:dyDescent="0.25">
      <c r="B425" s="35" t="s">
        <v>98</v>
      </c>
      <c r="C425" s="36" t="s">
        <v>105</v>
      </c>
      <c r="D425" s="35" t="s">
        <v>555</v>
      </c>
      <c r="E425" s="35" t="s">
        <v>1147</v>
      </c>
      <c r="F425" s="35" t="s">
        <v>480</v>
      </c>
      <c r="H425" s="35" t="s">
        <v>1082</v>
      </c>
      <c r="I425" s="35" t="s">
        <v>392</v>
      </c>
    </row>
    <row r="426" spans="2:9" x14ac:dyDescent="0.25">
      <c r="B426" s="35" t="s">
        <v>98</v>
      </c>
      <c r="C426" s="36" t="s">
        <v>105</v>
      </c>
      <c r="D426" s="35" t="s">
        <v>555</v>
      </c>
      <c r="E426" s="35" t="s">
        <v>1148</v>
      </c>
      <c r="F426" s="35" t="s">
        <v>36</v>
      </c>
      <c r="H426" s="35" t="s">
        <v>818</v>
      </c>
      <c r="I426" s="35" t="s">
        <v>231</v>
      </c>
    </row>
    <row r="427" spans="2:9" x14ac:dyDescent="0.25">
      <c r="B427" s="35" t="s">
        <v>98</v>
      </c>
      <c r="C427" s="36" t="s">
        <v>105</v>
      </c>
      <c r="D427" s="35" t="s">
        <v>555</v>
      </c>
      <c r="E427" s="35" t="s">
        <v>1149</v>
      </c>
      <c r="F427" s="35" t="s">
        <v>36</v>
      </c>
      <c r="H427" s="35" t="s">
        <v>1083</v>
      </c>
      <c r="I427" s="35" t="s">
        <v>392</v>
      </c>
    </row>
    <row r="428" spans="2:9" x14ac:dyDescent="0.25">
      <c r="B428" s="35" t="s">
        <v>98</v>
      </c>
      <c r="C428" s="36" t="s">
        <v>105</v>
      </c>
      <c r="D428" s="35" t="s">
        <v>555</v>
      </c>
      <c r="E428" s="35" t="s">
        <v>1150</v>
      </c>
      <c r="F428" s="35" t="s">
        <v>36</v>
      </c>
      <c r="H428" s="35" t="s">
        <v>819</v>
      </c>
      <c r="I428" s="35" t="s">
        <v>231</v>
      </c>
    </row>
    <row r="429" spans="2:9" x14ac:dyDescent="0.25">
      <c r="B429" s="35" t="s">
        <v>98</v>
      </c>
      <c r="C429" s="36" t="s">
        <v>105</v>
      </c>
      <c r="D429" s="35" t="s">
        <v>555</v>
      </c>
      <c r="E429" s="35" t="s">
        <v>1151</v>
      </c>
      <c r="F429" s="35" t="s">
        <v>36</v>
      </c>
      <c r="H429" s="35" t="s">
        <v>820</v>
      </c>
      <c r="I429" s="35" t="s">
        <v>173</v>
      </c>
    </row>
    <row r="430" spans="2:9" x14ac:dyDescent="0.25">
      <c r="B430" s="35" t="s">
        <v>98</v>
      </c>
      <c r="C430" s="36" t="s">
        <v>105</v>
      </c>
      <c r="D430" s="35" t="s">
        <v>555</v>
      </c>
      <c r="E430" s="35" t="s">
        <v>1152</v>
      </c>
      <c r="F430" s="35" t="s">
        <v>36</v>
      </c>
      <c r="H430" s="35" t="s">
        <v>1084</v>
      </c>
      <c r="I430" s="35" t="s">
        <v>392</v>
      </c>
    </row>
    <row r="431" spans="2:9" x14ac:dyDescent="0.25">
      <c r="B431" s="35" t="s">
        <v>98</v>
      </c>
      <c r="C431" s="36" t="s">
        <v>105</v>
      </c>
      <c r="D431" s="35" t="s">
        <v>555</v>
      </c>
      <c r="E431" s="35" t="s">
        <v>1153</v>
      </c>
      <c r="F431" s="35" t="s">
        <v>36</v>
      </c>
      <c r="H431" s="35" t="s">
        <v>821</v>
      </c>
      <c r="I431" s="35" t="s">
        <v>173</v>
      </c>
    </row>
    <row r="432" spans="2:9" x14ac:dyDescent="0.25">
      <c r="B432" s="35" t="s">
        <v>98</v>
      </c>
      <c r="C432" s="36" t="s">
        <v>105</v>
      </c>
      <c r="D432" s="35" t="s">
        <v>555</v>
      </c>
      <c r="E432" s="35" t="s">
        <v>1154</v>
      </c>
      <c r="F432" s="35" t="s">
        <v>36</v>
      </c>
      <c r="H432" s="35" t="s">
        <v>1085</v>
      </c>
      <c r="I432" s="35" t="s">
        <v>36</v>
      </c>
    </row>
    <row r="433" spans="2:9" x14ac:dyDescent="0.25">
      <c r="B433" s="35" t="s">
        <v>98</v>
      </c>
      <c r="C433" s="36" t="s">
        <v>105</v>
      </c>
      <c r="D433" s="35" t="s">
        <v>556</v>
      </c>
      <c r="E433" s="35" t="s">
        <v>1155</v>
      </c>
      <c r="F433" s="35" t="s">
        <v>480</v>
      </c>
      <c r="H433" s="35" t="s">
        <v>1086</v>
      </c>
      <c r="I433" s="35" t="s">
        <v>36</v>
      </c>
    </row>
    <row r="434" spans="2:9" x14ac:dyDescent="0.25">
      <c r="B434" s="35" t="s">
        <v>98</v>
      </c>
      <c r="C434" s="36" t="s">
        <v>105</v>
      </c>
      <c r="D434" s="35" t="s">
        <v>556</v>
      </c>
      <c r="E434" s="35" t="s">
        <v>1156</v>
      </c>
      <c r="F434" s="35" t="s">
        <v>480</v>
      </c>
      <c r="H434" s="35" t="s">
        <v>822</v>
      </c>
      <c r="I434" s="35" t="s">
        <v>173</v>
      </c>
    </row>
    <row r="435" spans="2:9" x14ac:dyDescent="0.25">
      <c r="B435" s="35" t="s">
        <v>98</v>
      </c>
      <c r="C435" s="36" t="s">
        <v>105</v>
      </c>
      <c r="D435" s="35" t="s">
        <v>556</v>
      </c>
      <c r="E435" s="35" t="s">
        <v>1157</v>
      </c>
      <c r="F435" s="35" t="s">
        <v>480</v>
      </c>
      <c r="H435" s="35" t="s">
        <v>823</v>
      </c>
      <c r="I435" s="35" t="s">
        <v>168</v>
      </c>
    </row>
    <row r="436" spans="2:9" x14ac:dyDescent="0.25">
      <c r="B436" s="35" t="s">
        <v>98</v>
      </c>
      <c r="C436" s="36" t="s">
        <v>105</v>
      </c>
      <c r="D436" s="35" t="s">
        <v>556</v>
      </c>
      <c r="E436" s="35" t="s">
        <v>1158</v>
      </c>
      <c r="F436" s="35" t="s">
        <v>480</v>
      </c>
      <c r="H436" s="35" t="s">
        <v>1087</v>
      </c>
      <c r="I436" s="35" t="s">
        <v>36</v>
      </c>
    </row>
    <row r="437" spans="2:9" x14ac:dyDescent="0.25">
      <c r="B437" s="35" t="s">
        <v>98</v>
      </c>
      <c r="C437" s="36" t="s">
        <v>105</v>
      </c>
      <c r="D437" s="35" t="s">
        <v>556</v>
      </c>
      <c r="E437" s="35" t="s">
        <v>1159</v>
      </c>
      <c r="F437" s="35" t="s">
        <v>480</v>
      </c>
      <c r="H437" s="35" t="s">
        <v>824</v>
      </c>
      <c r="I437" s="35" t="s">
        <v>168</v>
      </c>
    </row>
    <row r="438" spans="2:9" x14ac:dyDescent="0.25">
      <c r="B438" s="35" t="s">
        <v>98</v>
      </c>
      <c r="C438" s="36" t="s">
        <v>105</v>
      </c>
      <c r="D438" s="35" t="s">
        <v>556</v>
      </c>
      <c r="E438" s="35" t="s">
        <v>1160</v>
      </c>
      <c r="F438" s="35" t="s">
        <v>480</v>
      </c>
      <c r="H438" s="35" t="s">
        <v>1088</v>
      </c>
      <c r="I438" s="35" t="s">
        <v>36</v>
      </c>
    </row>
    <row r="439" spans="2:9" x14ac:dyDescent="0.25">
      <c r="B439" s="35" t="s">
        <v>98</v>
      </c>
      <c r="C439" s="36" t="s">
        <v>105</v>
      </c>
      <c r="D439" s="35" t="s">
        <v>556</v>
      </c>
      <c r="E439" s="35" t="s">
        <v>1161</v>
      </c>
      <c r="F439" s="35" t="s">
        <v>480</v>
      </c>
      <c r="H439" s="35" t="s">
        <v>825</v>
      </c>
      <c r="I439" s="35" t="s">
        <v>168</v>
      </c>
    </row>
    <row r="440" spans="2:9" x14ac:dyDescent="0.25">
      <c r="B440" s="35" t="s">
        <v>98</v>
      </c>
      <c r="C440" s="36" t="s">
        <v>105</v>
      </c>
      <c r="D440" s="35" t="s">
        <v>556</v>
      </c>
      <c r="E440" s="35" t="s">
        <v>1162</v>
      </c>
      <c r="F440" s="35" t="s">
        <v>480</v>
      </c>
      <c r="H440" s="35" t="s">
        <v>1089</v>
      </c>
      <c r="I440" s="35" t="s">
        <v>36</v>
      </c>
    </row>
    <row r="441" spans="2:9" x14ac:dyDescent="0.25">
      <c r="B441" s="35" t="s">
        <v>98</v>
      </c>
      <c r="C441" s="36" t="s">
        <v>105</v>
      </c>
      <c r="D441" s="35" t="s">
        <v>556</v>
      </c>
      <c r="E441" s="35" t="s">
        <v>1163</v>
      </c>
      <c r="F441" s="35" t="s">
        <v>480</v>
      </c>
      <c r="H441" s="35" t="s">
        <v>1090</v>
      </c>
      <c r="I441" s="35" t="s">
        <v>36</v>
      </c>
    </row>
    <row r="442" spans="2:9" x14ac:dyDescent="0.25">
      <c r="B442" s="35" t="s">
        <v>98</v>
      </c>
      <c r="C442" s="36" t="s">
        <v>105</v>
      </c>
      <c r="D442" s="35" t="s">
        <v>556</v>
      </c>
      <c r="E442" s="35" t="s">
        <v>1164</v>
      </c>
      <c r="F442" s="35" t="s">
        <v>480</v>
      </c>
      <c r="H442" s="35" t="s">
        <v>826</v>
      </c>
      <c r="I442" s="35" t="s">
        <v>168</v>
      </c>
    </row>
    <row r="443" spans="2:9" x14ac:dyDescent="0.25">
      <c r="B443" s="35" t="s">
        <v>98</v>
      </c>
      <c r="C443" s="36" t="s">
        <v>105</v>
      </c>
      <c r="D443" s="35" t="s">
        <v>556</v>
      </c>
      <c r="E443" s="35" t="s">
        <v>1165</v>
      </c>
      <c r="F443" s="35" t="s">
        <v>480</v>
      </c>
      <c r="H443" s="35" t="s">
        <v>1091</v>
      </c>
      <c r="I443" s="35" t="s">
        <v>36</v>
      </c>
    </row>
    <row r="444" spans="2:9" x14ac:dyDescent="0.25">
      <c r="B444" s="35" t="s">
        <v>98</v>
      </c>
      <c r="C444" s="36" t="s">
        <v>105</v>
      </c>
      <c r="D444" s="35" t="s">
        <v>556</v>
      </c>
      <c r="E444" s="35" t="s">
        <v>1166</v>
      </c>
      <c r="F444" s="35" t="s">
        <v>480</v>
      </c>
      <c r="H444" s="35" t="s">
        <v>827</v>
      </c>
      <c r="I444" s="35" t="s">
        <v>168</v>
      </c>
    </row>
    <row r="445" spans="2:9" x14ac:dyDescent="0.25">
      <c r="B445" s="35" t="s">
        <v>98</v>
      </c>
      <c r="C445" s="36" t="s">
        <v>105</v>
      </c>
      <c r="D445" s="35" t="s">
        <v>556</v>
      </c>
      <c r="E445" s="35" t="s">
        <v>1167</v>
      </c>
      <c r="F445" s="35" t="s">
        <v>480</v>
      </c>
      <c r="H445" s="35" t="s">
        <v>1092</v>
      </c>
      <c r="I445" s="35" t="s">
        <v>36</v>
      </c>
    </row>
    <row r="446" spans="2:9" x14ac:dyDescent="0.25">
      <c r="B446" s="35" t="s">
        <v>98</v>
      </c>
      <c r="C446" s="36" t="s">
        <v>105</v>
      </c>
      <c r="D446" s="35" t="s">
        <v>556</v>
      </c>
      <c r="E446" s="35" t="s">
        <v>1168</v>
      </c>
      <c r="F446" s="35" t="s">
        <v>480</v>
      </c>
      <c r="H446" s="35" t="s">
        <v>828</v>
      </c>
      <c r="I446" s="35" t="s">
        <v>177</v>
      </c>
    </row>
    <row r="447" spans="2:9" x14ac:dyDescent="0.25">
      <c r="B447" s="35" t="s">
        <v>98</v>
      </c>
      <c r="C447" s="36" t="s">
        <v>105</v>
      </c>
      <c r="D447" s="35" t="s">
        <v>556</v>
      </c>
      <c r="E447" s="35" t="s">
        <v>1169</v>
      </c>
      <c r="F447" s="35" t="s">
        <v>480</v>
      </c>
      <c r="H447" s="35" t="s">
        <v>829</v>
      </c>
      <c r="I447" s="35" t="s">
        <v>36</v>
      </c>
    </row>
    <row r="448" spans="2:9" x14ac:dyDescent="0.25">
      <c r="B448" s="35" t="s">
        <v>98</v>
      </c>
      <c r="C448" s="36" t="s">
        <v>105</v>
      </c>
      <c r="D448" s="35" t="s">
        <v>556</v>
      </c>
      <c r="E448" s="35" t="s">
        <v>1170</v>
      </c>
      <c r="F448" s="35" t="s">
        <v>480</v>
      </c>
      <c r="H448" s="35" t="s">
        <v>1093</v>
      </c>
      <c r="I448" s="35" t="s">
        <v>36</v>
      </c>
    </row>
    <row r="449" spans="2:9" x14ac:dyDescent="0.25">
      <c r="B449" s="35" t="s">
        <v>98</v>
      </c>
      <c r="C449" s="36" t="s">
        <v>105</v>
      </c>
      <c r="D449" s="35" t="s">
        <v>556</v>
      </c>
      <c r="E449" s="35" t="s">
        <v>1171</v>
      </c>
      <c r="F449" s="35" t="s">
        <v>480</v>
      </c>
      <c r="H449" s="35" t="s">
        <v>830</v>
      </c>
      <c r="I449" s="35" t="s">
        <v>36</v>
      </c>
    </row>
    <row r="450" spans="2:9" x14ac:dyDescent="0.25">
      <c r="B450" s="35" t="s">
        <v>98</v>
      </c>
      <c r="C450" s="36" t="s">
        <v>105</v>
      </c>
      <c r="D450" s="35" t="s">
        <v>556</v>
      </c>
      <c r="E450" s="35" t="s">
        <v>1172</v>
      </c>
      <c r="F450" s="35" t="s">
        <v>480</v>
      </c>
      <c r="H450" s="35" t="s">
        <v>1094</v>
      </c>
      <c r="I450" s="35" t="s">
        <v>36</v>
      </c>
    </row>
    <row r="451" spans="2:9" x14ac:dyDescent="0.25">
      <c r="B451" s="35" t="s">
        <v>98</v>
      </c>
      <c r="C451" s="36" t="s">
        <v>105</v>
      </c>
      <c r="D451" s="35" t="s">
        <v>556</v>
      </c>
      <c r="E451" s="35" t="s">
        <v>1173</v>
      </c>
      <c r="F451" s="35" t="s">
        <v>480</v>
      </c>
      <c r="H451" s="35" t="s">
        <v>1095</v>
      </c>
      <c r="I451" s="35" t="s">
        <v>36</v>
      </c>
    </row>
    <row r="452" spans="2:9" x14ac:dyDescent="0.25">
      <c r="B452" s="35" t="s">
        <v>98</v>
      </c>
      <c r="C452" s="36" t="s">
        <v>105</v>
      </c>
      <c r="D452" s="35" t="s">
        <v>556</v>
      </c>
      <c r="E452" s="35" t="s">
        <v>1174</v>
      </c>
      <c r="F452" s="35" t="s">
        <v>480</v>
      </c>
      <c r="H452" s="35" t="s">
        <v>831</v>
      </c>
      <c r="I452" s="35" t="s">
        <v>36</v>
      </c>
    </row>
    <row r="453" spans="2:9" x14ac:dyDescent="0.25">
      <c r="B453" s="35" t="s">
        <v>98</v>
      </c>
      <c r="C453" s="36" t="s">
        <v>105</v>
      </c>
      <c r="D453" s="35" t="s">
        <v>556</v>
      </c>
      <c r="E453" s="35" t="s">
        <v>1175</v>
      </c>
      <c r="F453" s="35" t="s">
        <v>480</v>
      </c>
      <c r="H453" s="35" t="s">
        <v>832</v>
      </c>
      <c r="I453" s="35" t="s">
        <v>36</v>
      </c>
    </row>
    <row r="454" spans="2:9" x14ac:dyDescent="0.25">
      <c r="B454" s="35" t="s">
        <v>98</v>
      </c>
      <c r="C454" s="36" t="s">
        <v>105</v>
      </c>
      <c r="D454" s="35" t="s">
        <v>556</v>
      </c>
      <c r="E454" s="35" t="s">
        <v>1176</v>
      </c>
      <c r="F454" s="35" t="s">
        <v>36</v>
      </c>
      <c r="H454" s="35" t="s">
        <v>1096</v>
      </c>
      <c r="I454" s="35" t="s">
        <v>36</v>
      </c>
    </row>
    <row r="455" spans="2:9" x14ac:dyDescent="0.25">
      <c r="B455" s="35" t="s">
        <v>98</v>
      </c>
      <c r="C455" s="36" t="s">
        <v>105</v>
      </c>
      <c r="D455" s="35" t="s">
        <v>556</v>
      </c>
      <c r="E455" s="35" t="s">
        <v>1177</v>
      </c>
      <c r="F455" s="35" t="s">
        <v>36</v>
      </c>
      <c r="H455" s="35" t="s">
        <v>833</v>
      </c>
      <c r="I455" s="35" t="s">
        <v>36</v>
      </c>
    </row>
    <row r="456" spans="2:9" x14ac:dyDescent="0.25">
      <c r="B456" s="35" t="s">
        <v>98</v>
      </c>
      <c r="C456" s="36" t="s">
        <v>105</v>
      </c>
      <c r="D456" s="35" t="s">
        <v>556</v>
      </c>
      <c r="E456" s="35" t="s">
        <v>1178</v>
      </c>
      <c r="F456" s="35" t="s">
        <v>36</v>
      </c>
      <c r="H456" s="35" t="s">
        <v>1097</v>
      </c>
      <c r="I456" s="35" t="s">
        <v>36</v>
      </c>
    </row>
    <row r="457" spans="2:9" x14ac:dyDescent="0.25">
      <c r="B457" s="35" t="s">
        <v>98</v>
      </c>
      <c r="C457" s="36" t="s">
        <v>105</v>
      </c>
      <c r="D457" s="35" t="s">
        <v>557</v>
      </c>
      <c r="E457" s="35" t="s">
        <v>1179</v>
      </c>
      <c r="F457" s="35" t="s">
        <v>480</v>
      </c>
      <c r="H457" s="35" t="s">
        <v>1098</v>
      </c>
      <c r="I457" s="35" t="s">
        <v>36</v>
      </c>
    </row>
    <row r="458" spans="2:9" x14ac:dyDescent="0.25">
      <c r="B458" s="35" t="s">
        <v>98</v>
      </c>
      <c r="C458" s="36" t="s">
        <v>105</v>
      </c>
      <c r="D458" s="35" t="s">
        <v>557</v>
      </c>
      <c r="E458" s="35" t="s">
        <v>1180</v>
      </c>
      <c r="F458" s="35" t="s">
        <v>480</v>
      </c>
      <c r="H458" s="35" t="s">
        <v>1099</v>
      </c>
      <c r="I458" s="35" t="s">
        <v>36</v>
      </c>
    </row>
    <row r="459" spans="2:9" x14ac:dyDescent="0.25">
      <c r="B459" s="35" t="s">
        <v>98</v>
      </c>
      <c r="C459" s="36" t="s">
        <v>105</v>
      </c>
      <c r="D459" s="35" t="s">
        <v>557</v>
      </c>
      <c r="E459" s="35" t="s">
        <v>1181</v>
      </c>
      <c r="F459" s="35" t="s">
        <v>480</v>
      </c>
      <c r="H459" s="35" t="s">
        <v>1100</v>
      </c>
      <c r="I459" s="35" t="s">
        <v>392</v>
      </c>
    </row>
    <row r="460" spans="2:9" x14ac:dyDescent="0.25">
      <c r="B460" s="35" t="s">
        <v>98</v>
      </c>
      <c r="C460" s="36" t="s">
        <v>105</v>
      </c>
      <c r="D460" s="35" t="s">
        <v>557</v>
      </c>
      <c r="E460" s="35" t="s">
        <v>1182</v>
      </c>
      <c r="F460" s="35" t="s">
        <v>480</v>
      </c>
      <c r="H460" s="35" t="s">
        <v>1101</v>
      </c>
      <c r="I460" s="35" t="s">
        <v>392</v>
      </c>
    </row>
    <row r="461" spans="2:9" x14ac:dyDescent="0.25">
      <c r="B461" s="35" t="s">
        <v>98</v>
      </c>
      <c r="C461" s="36" t="s">
        <v>105</v>
      </c>
      <c r="D461" s="35" t="s">
        <v>557</v>
      </c>
      <c r="E461" s="35" t="s">
        <v>1183</v>
      </c>
      <c r="F461" s="35" t="s">
        <v>480</v>
      </c>
      <c r="H461" s="35" t="s">
        <v>1102</v>
      </c>
      <c r="I461" s="35" t="s">
        <v>392</v>
      </c>
    </row>
    <row r="462" spans="2:9" x14ac:dyDescent="0.25">
      <c r="B462" s="35" t="s">
        <v>98</v>
      </c>
      <c r="C462" s="36" t="s">
        <v>105</v>
      </c>
      <c r="D462" s="35" t="s">
        <v>557</v>
      </c>
      <c r="E462" s="35" t="s">
        <v>1184</v>
      </c>
      <c r="F462" s="35" t="s">
        <v>480</v>
      </c>
      <c r="H462" s="35" t="s">
        <v>1103</v>
      </c>
      <c r="I462" s="35" t="s">
        <v>392</v>
      </c>
    </row>
    <row r="463" spans="2:9" x14ac:dyDescent="0.25">
      <c r="B463" s="35" t="s">
        <v>98</v>
      </c>
      <c r="C463" s="36" t="s">
        <v>105</v>
      </c>
      <c r="D463" s="35" t="s">
        <v>557</v>
      </c>
      <c r="E463" s="35" t="s">
        <v>1185</v>
      </c>
      <c r="F463" s="35" t="s">
        <v>480</v>
      </c>
      <c r="H463" s="35" t="s">
        <v>1104</v>
      </c>
      <c r="I463" s="35" t="s">
        <v>424</v>
      </c>
    </row>
    <row r="464" spans="2:9" x14ac:dyDescent="0.25">
      <c r="B464" s="35" t="s">
        <v>98</v>
      </c>
      <c r="C464" s="36" t="s">
        <v>105</v>
      </c>
      <c r="D464" s="35" t="s">
        <v>557</v>
      </c>
      <c r="E464" s="35" t="s">
        <v>1186</v>
      </c>
      <c r="F464" s="35" t="s">
        <v>480</v>
      </c>
      <c r="H464" s="35" t="s">
        <v>1105</v>
      </c>
      <c r="I464" s="35" t="s">
        <v>424</v>
      </c>
    </row>
    <row r="465" spans="2:9" x14ac:dyDescent="0.25">
      <c r="B465" s="35" t="s">
        <v>98</v>
      </c>
      <c r="C465" s="36" t="s">
        <v>105</v>
      </c>
      <c r="D465" s="35" t="s">
        <v>557</v>
      </c>
      <c r="E465" s="35" t="s">
        <v>1187</v>
      </c>
      <c r="F465" s="35" t="s">
        <v>480</v>
      </c>
      <c r="H465" s="35" t="s">
        <v>1106</v>
      </c>
      <c r="I465" s="35" t="s">
        <v>424</v>
      </c>
    </row>
    <row r="466" spans="2:9" x14ac:dyDescent="0.25">
      <c r="B466" s="35" t="s">
        <v>98</v>
      </c>
      <c r="C466" s="36" t="s">
        <v>105</v>
      </c>
      <c r="D466" s="35" t="s">
        <v>557</v>
      </c>
      <c r="E466" s="35" t="s">
        <v>1188</v>
      </c>
      <c r="F466" s="35" t="s">
        <v>480</v>
      </c>
      <c r="H466" s="35" t="s">
        <v>1107</v>
      </c>
      <c r="I466" s="35" t="s">
        <v>424</v>
      </c>
    </row>
    <row r="467" spans="2:9" x14ac:dyDescent="0.25">
      <c r="B467" s="35" t="s">
        <v>98</v>
      </c>
      <c r="C467" s="36" t="s">
        <v>105</v>
      </c>
      <c r="D467" s="35" t="s">
        <v>557</v>
      </c>
      <c r="E467" s="35" t="s">
        <v>1189</v>
      </c>
      <c r="F467" s="35" t="s">
        <v>480</v>
      </c>
      <c r="H467" s="35" t="s">
        <v>1108</v>
      </c>
      <c r="I467" s="35" t="s">
        <v>425</v>
      </c>
    </row>
    <row r="468" spans="2:9" x14ac:dyDescent="0.25">
      <c r="B468" s="35" t="s">
        <v>98</v>
      </c>
      <c r="C468" s="36" t="s">
        <v>105</v>
      </c>
      <c r="D468" s="35" t="s">
        <v>557</v>
      </c>
      <c r="E468" s="35" t="s">
        <v>1190</v>
      </c>
      <c r="F468" s="35" t="s">
        <v>480</v>
      </c>
      <c r="H468" s="35" t="s">
        <v>1109</v>
      </c>
      <c r="I468" s="35" t="s">
        <v>425</v>
      </c>
    </row>
    <row r="469" spans="2:9" x14ac:dyDescent="0.25">
      <c r="B469" s="35" t="s">
        <v>98</v>
      </c>
      <c r="C469" s="36" t="s">
        <v>105</v>
      </c>
      <c r="D469" s="35" t="s">
        <v>557</v>
      </c>
      <c r="E469" s="35" t="s">
        <v>1191</v>
      </c>
      <c r="F469" s="35" t="s">
        <v>480</v>
      </c>
      <c r="H469" s="35" t="s">
        <v>1110</v>
      </c>
      <c r="I469" s="35" t="s">
        <v>425</v>
      </c>
    </row>
    <row r="470" spans="2:9" x14ac:dyDescent="0.25">
      <c r="B470" s="35" t="s">
        <v>98</v>
      </c>
      <c r="C470" s="36" t="s">
        <v>105</v>
      </c>
      <c r="D470" s="35" t="s">
        <v>557</v>
      </c>
      <c r="E470" s="35" t="s">
        <v>1192</v>
      </c>
      <c r="F470" s="35" t="s">
        <v>480</v>
      </c>
      <c r="H470" s="35" t="s">
        <v>1111</v>
      </c>
      <c r="I470" s="35" t="s">
        <v>425</v>
      </c>
    </row>
    <row r="471" spans="2:9" x14ac:dyDescent="0.25">
      <c r="B471" s="35" t="s">
        <v>98</v>
      </c>
      <c r="C471" s="36" t="s">
        <v>105</v>
      </c>
      <c r="D471" s="35" t="s">
        <v>557</v>
      </c>
      <c r="E471" s="35" t="s">
        <v>1193</v>
      </c>
      <c r="F471" s="35" t="s">
        <v>480</v>
      </c>
      <c r="H471" s="35" t="s">
        <v>1112</v>
      </c>
      <c r="I471" s="35" t="s">
        <v>36</v>
      </c>
    </row>
    <row r="472" spans="2:9" x14ac:dyDescent="0.25">
      <c r="B472" s="35" t="s">
        <v>98</v>
      </c>
      <c r="C472" s="36" t="s">
        <v>105</v>
      </c>
      <c r="D472" s="35" t="s">
        <v>557</v>
      </c>
      <c r="E472" s="35" t="s">
        <v>1194</v>
      </c>
      <c r="F472" s="35" t="s">
        <v>480</v>
      </c>
      <c r="H472" s="35" t="s">
        <v>1113</v>
      </c>
      <c r="I472" s="35" t="s">
        <v>36</v>
      </c>
    </row>
    <row r="473" spans="2:9" x14ac:dyDescent="0.25">
      <c r="B473" s="35" t="s">
        <v>98</v>
      </c>
      <c r="C473" s="36" t="s">
        <v>105</v>
      </c>
      <c r="D473" s="35" t="s">
        <v>557</v>
      </c>
      <c r="E473" s="35" t="s">
        <v>1195</v>
      </c>
      <c r="F473" s="35" t="s">
        <v>480</v>
      </c>
      <c r="H473" s="35" t="s">
        <v>1114</v>
      </c>
      <c r="I473" s="35" t="s">
        <v>36</v>
      </c>
    </row>
    <row r="474" spans="2:9" x14ac:dyDescent="0.25">
      <c r="B474" s="35" t="s">
        <v>98</v>
      </c>
      <c r="C474" s="36" t="s">
        <v>105</v>
      </c>
      <c r="D474" s="35" t="s">
        <v>557</v>
      </c>
      <c r="E474" s="35" t="s">
        <v>1196</v>
      </c>
      <c r="F474" s="35" t="s">
        <v>36</v>
      </c>
      <c r="H474" s="35" t="s">
        <v>1115</v>
      </c>
      <c r="I474" s="35" t="s">
        <v>36</v>
      </c>
    </row>
    <row r="475" spans="2:9" x14ac:dyDescent="0.25">
      <c r="B475" s="35" t="s">
        <v>98</v>
      </c>
      <c r="C475" s="36" t="s">
        <v>105</v>
      </c>
      <c r="D475" s="35" t="s">
        <v>557</v>
      </c>
      <c r="E475" s="35" t="s">
        <v>1197</v>
      </c>
      <c r="F475" s="35" t="s">
        <v>36</v>
      </c>
      <c r="H475" s="35" t="s">
        <v>1116</v>
      </c>
      <c r="I475" s="35" t="s">
        <v>36</v>
      </c>
    </row>
    <row r="476" spans="2:9" x14ac:dyDescent="0.25">
      <c r="B476" s="35" t="s">
        <v>98</v>
      </c>
      <c r="C476" s="36" t="s">
        <v>105</v>
      </c>
      <c r="D476" s="35" t="s">
        <v>557</v>
      </c>
      <c r="E476" s="35" t="s">
        <v>1198</v>
      </c>
      <c r="F476" s="35" t="s">
        <v>36</v>
      </c>
      <c r="H476" s="35" t="s">
        <v>1117</v>
      </c>
      <c r="I476" s="35" t="s">
        <v>36</v>
      </c>
    </row>
    <row r="477" spans="2:9" x14ac:dyDescent="0.25">
      <c r="B477" s="35" t="s">
        <v>98</v>
      </c>
      <c r="C477" s="36" t="s">
        <v>105</v>
      </c>
      <c r="D477" s="35" t="s">
        <v>557</v>
      </c>
      <c r="E477" s="35" t="s">
        <v>1199</v>
      </c>
      <c r="F477" s="35" t="s">
        <v>36</v>
      </c>
      <c r="H477" s="35" t="s">
        <v>1118</v>
      </c>
      <c r="I477" s="35" t="s">
        <v>36</v>
      </c>
    </row>
    <row r="478" spans="2:9" x14ac:dyDescent="0.25">
      <c r="B478" s="35" t="s">
        <v>98</v>
      </c>
      <c r="C478" s="36" t="s">
        <v>105</v>
      </c>
      <c r="D478" s="35" t="s">
        <v>557</v>
      </c>
      <c r="E478" s="35" t="s">
        <v>1200</v>
      </c>
      <c r="F478" s="35" t="s">
        <v>36</v>
      </c>
      <c r="H478" s="35" t="s">
        <v>1119</v>
      </c>
      <c r="I478" s="35" t="s">
        <v>36</v>
      </c>
    </row>
    <row r="479" spans="2:9" x14ac:dyDescent="0.25">
      <c r="B479" s="35" t="s">
        <v>98</v>
      </c>
      <c r="C479" s="36" t="s">
        <v>105</v>
      </c>
      <c r="D479" s="35" t="s">
        <v>557</v>
      </c>
      <c r="E479" s="35" t="s">
        <v>1201</v>
      </c>
      <c r="F479" s="35" t="s">
        <v>36</v>
      </c>
      <c r="H479" s="35" t="s">
        <v>1120</v>
      </c>
      <c r="I479" s="35" t="s">
        <v>36</v>
      </c>
    </row>
    <row r="480" spans="2:9" x14ac:dyDescent="0.25">
      <c r="B480" s="35" t="s">
        <v>98</v>
      </c>
      <c r="C480" s="36" t="s">
        <v>105</v>
      </c>
      <c r="D480" s="35" t="s">
        <v>557</v>
      </c>
      <c r="E480" s="35" t="s">
        <v>1202</v>
      </c>
      <c r="F480" s="35" t="s">
        <v>36</v>
      </c>
      <c r="H480" s="35" t="s">
        <v>1121</v>
      </c>
      <c r="I480" s="35" t="s">
        <v>36</v>
      </c>
    </row>
    <row r="481" spans="1:9" x14ac:dyDescent="0.25">
      <c r="B481" s="35" t="s">
        <v>98</v>
      </c>
      <c r="C481" s="36" t="s">
        <v>105</v>
      </c>
      <c r="D481" s="35" t="s">
        <v>557</v>
      </c>
      <c r="E481" s="35" t="s">
        <v>1203</v>
      </c>
      <c r="F481" s="35" t="s">
        <v>36</v>
      </c>
      <c r="H481" s="35" t="s">
        <v>1122</v>
      </c>
      <c r="I481" s="35" t="s">
        <v>36</v>
      </c>
    </row>
    <row r="483" spans="1:9" x14ac:dyDescent="0.25">
      <c r="B483" s="39" t="s">
        <v>1204</v>
      </c>
      <c r="C483" t="str">
        <f>'Žiadosť o NFP'!D57</f>
        <v>Zabezpečenie kvalitnej a plynulej implementácie programu ako predpokladu zabezpečenia dosiahnutia stanovených cieľov</v>
      </c>
    </row>
    <row r="484" spans="1:9" x14ac:dyDescent="0.25">
      <c r="B484" s="40" t="s">
        <v>1222</v>
      </c>
    </row>
    <row r="485" spans="1:9" x14ac:dyDescent="0.25">
      <c r="B485" t="s">
        <v>1248</v>
      </c>
    </row>
    <row r="486" spans="1:9" x14ac:dyDescent="0.25">
      <c r="B486" t="s">
        <v>1249</v>
      </c>
    </row>
    <row r="487" spans="1:9" x14ac:dyDescent="0.25">
      <c r="A487" s="41">
        <v>1</v>
      </c>
      <c r="B487" t="str">
        <f>IF($C$483=C3,E3,IF($C$483=C110,E110,IF($C$483=C183,E183,IF($C$483=C254,E254,IF($C$483=C401,E401,"")))))</f>
        <v/>
      </c>
    </row>
    <row r="488" spans="1:9" x14ac:dyDescent="0.25">
      <c r="A488" s="41">
        <v>2</v>
      </c>
      <c r="B488" t="str">
        <f t="shared" ref="B488:B551" si="0">IF($C$483=C4,E4,IF($C$483=C111,E111,IF($C$483=C184,E184,IF($C$483=C255,E255,IF($C$483=C402,E402,"")))))</f>
        <v/>
      </c>
    </row>
    <row r="489" spans="1:9" x14ac:dyDescent="0.25">
      <c r="A489" s="41">
        <v>3</v>
      </c>
      <c r="B489" t="str">
        <f t="shared" si="0"/>
        <v/>
      </c>
    </row>
    <row r="490" spans="1:9" x14ac:dyDescent="0.25">
      <c r="A490" s="41">
        <v>4</v>
      </c>
      <c r="B490" t="str">
        <f t="shared" si="0"/>
        <v/>
      </c>
    </row>
    <row r="491" spans="1:9" x14ac:dyDescent="0.25">
      <c r="A491" s="41">
        <v>5</v>
      </c>
      <c r="B491" t="str">
        <f t="shared" si="0"/>
        <v/>
      </c>
    </row>
    <row r="492" spans="1:9" x14ac:dyDescent="0.25">
      <c r="A492" s="41">
        <v>6</v>
      </c>
      <c r="B492" t="str">
        <f t="shared" si="0"/>
        <v/>
      </c>
    </row>
    <row r="493" spans="1:9" x14ac:dyDescent="0.25">
      <c r="A493" s="41">
        <v>7</v>
      </c>
      <c r="B493" t="str">
        <f t="shared" si="0"/>
        <v/>
      </c>
    </row>
    <row r="494" spans="1:9" x14ac:dyDescent="0.25">
      <c r="A494" s="41">
        <v>8</v>
      </c>
      <c r="B494" t="str">
        <f t="shared" si="0"/>
        <v/>
      </c>
    </row>
    <row r="495" spans="1:9" x14ac:dyDescent="0.25">
      <c r="A495" s="41">
        <v>9</v>
      </c>
      <c r="B495" t="str">
        <f t="shared" si="0"/>
        <v/>
      </c>
    </row>
    <row r="496" spans="1:9" x14ac:dyDescent="0.25">
      <c r="A496" s="41">
        <v>10</v>
      </c>
      <c r="B496" t="str">
        <f t="shared" si="0"/>
        <v/>
      </c>
    </row>
    <row r="497" spans="1:2" x14ac:dyDescent="0.25">
      <c r="A497" s="41">
        <v>11</v>
      </c>
      <c r="B497" t="str">
        <f t="shared" si="0"/>
        <v/>
      </c>
    </row>
    <row r="498" spans="1:2" x14ac:dyDescent="0.25">
      <c r="A498" s="41">
        <v>12</v>
      </c>
      <c r="B498" t="str">
        <f t="shared" si="0"/>
        <v/>
      </c>
    </row>
    <row r="499" spans="1:2" x14ac:dyDescent="0.25">
      <c r="A499" s="41">
        <v>13</v>
      </c>
      <c r="B499" t="str">
        <f t="shared" si="0"/>
        <v/>
      </c>
    </row>
    <row r="500" spans="1:2" x14ac:dyDescent="0.25">
      <c r="A500" s="41">
        <v>14</v>
      </c>
      <c r="B500" t="str">
        <f t="shared" si="0"/>
        <v/>
      </c>
    </row>
    <row r="501" spans="1:2" x14ac:dyDescent="0.25">
      <c r="A501" s="41">
        <v>15</v>
      </c>
      <c r="B501" t="str">
        <f t="shared" si="0"/>
        <v/>
      </c>
    </row>
    <row r="502" spans="1:2" x14ac:dyDescent="0.25">
      <c r="A502" s="41">
        <v>16</v>
      </c>
      <c r="B502" t="str">
        <f t="shared" si="0"/>
        <v/>
      </c>
    </row>
    <row r="503" spans="1:2" x14ac:dyDescent="0.25">
      <c r="A503" s="41">
        <v>17</v>
      </c>
      <c r="B503" t="str">
        <f t="shared" si="0"/>
        <v/>
      </c>
    </row>
    <row r="504" spans="1:2" x14ac:dyDescent="0.25">
      <c r="A504" s="41">
        <v>18</v>
      </c>
      <c r="B504" t="str">
        <f t="shared" si="0"/>
        <v/>
      </c>
    </row>
    <row r="505" spans="1:2" x14ac:dyDescent="0.25">
      <c r="A505" s="41">
        <v>19</v>
      </c>
      <c r="B505" t="str">
        <f t="shared" si="0"/>
        <v/>
      </c>
    </row>
    <row r="506" spans="1:2" x14ac:dyDescent="0.25">
      <c r="A506" s="41">
        <v>20</v>
      </c>
      <c r="B506" t="str">
        <f t="shared" si="0"/>
        <v/>
      </c>
    </row>
    <row r="507" spans="1:2" x14ac:dyDescent="0.25">
      <c r="A507" s="41">
        <v>21</v>
      </c>
      <c r="B507" t="str">
        <f t="shared" si="0"/>
        <v/>
      </c>
    </row>
    <row r="508" spans="1:2" x14ac:dyDescent="0.25">
      <c r="A508" s="41">
        <v>22</v>
      </c>
      <c r="B508" t="str">
        <f t="shared" si="0"/>
        <v/>
      </c>
    </row>
    <row r="509" spans="1:2" x14ac:dyDescent="0.25">
      <c r="A509" s="41">
        <v>23</v>
      </c>
      <c r="B509" t="str">
        <f t="shared" si="0"/>
        <v/>
      </c>
    </row>
    <row r="510" spans="1:2" x14ac:dyDescent="0.25">
      <c r="A510" s="41">
        <v>24</v>
      </c>
      <c r="B510" t="str">
        <f t="shared" si="0"/>
        <v/>
      </c>
    </row>
    <row r="511" spans="1:2" x14ac:dyDescent="0.25">
      <c r="A511" s="41">
        <v>25</v>
      </c>
      <c r="B511" t="str">
        <f t="shared" si="0"/>
        <v/>
      </c>
    </row>
    <row r="512" spans="1:2" x14ac:dyDescent="0.25">
      <c r="A512" s="41">
        <v>26</v>
      </c>
      <c r="B512" t="str">
        <f t="shared" si="0"/>
        <v/>
      </c>
    </row>
    <row r="513" spans="1:2" x14ac:dyDescent="0.25">
      <c r="A513" s="41">
        <v>27</v>
      </c>
      <c r="B513" t="str">
        <f t="shared" si="0"/>
        <v/>
      </c>
    </row>
    <row r="514" spans="1:2" x14ac:dyDescent="0.25">
      <c r="A514" s="41">
        <v>28</v>
      </c>
      <c r="B514" t="str">
        <f t="shared" si="0"/>
        <v/>
      </c>
    </row>
    <row r="515" spans="1:2" x14ac:dyDescent="0.25">
      <c r="A515" s="41">
        <v>29</v>
      </c>
      <c r="B515" t="str">
        <f t="shared" si="0"/>
        <v/>
      </c>
    </row>
    <row r="516" spans="1:2" x14ac:dyDescent="0.25">
      <c r="A516" s="41">
        <v>30</v>
      </c>
      <c r="B516" t="str">
        <f t="shared" si="0"/>
        <v/>
      </c>
    </row>
    <row r="517" spans="1:2" x14ac:dyDescent="0.25">
      <c r="A517" s="41">
        <v>31</v>
      </c>
      <c r="B517" t="str">
        <f t="shared" si="0"/>
        <v/>
      </c>
    </row>
    <row r="518" spans="1:2" x14ac:dyDescent="0.25">
      <c r="A518" s="41">
        <v>32</v>
      </c>
      <c r="B518" t="str">
        <f t="shared" si="0"/>
        <v/>
      </c>
    </row>
    <row r="519" spans="1:2" x14ac:dyDescent="0.25">
      <c r="A519" s="41">
        <v>33</v>
      </c>
      <c r="B519" t="str">
        <f t="shared" si="0"/>
        <v/>
      </c>
    </row>
    <row r="520" spans="1:2" x14ac:dyDescent="0.25">
      <c r="A520" s="41">
        <v>34</v>
      </c>
      <c r="B520" t="str">
        <f t="shared" si="0"/>
        <v/>
      </c>
    </row>
    <row r="521" spans="1:2" x14ac:dyDescent="0.25">
      <c r="A521" s="41">
        <v>35</v>
      </c>
      <c r="B521" t="str">
        <f t="shared" si="0"/>
        <v/>
      </c>
    </row>
    <row r="522" spans="1:2" x14ac:dyDescent="0.25">
      <c r="A522" s="41">
        <v>36</v>
      </c>
      <c r="B522" t="str">
        <f t="shared" si="0"/>
        <v/>
      </c>
    </row>
    <row r="523" spans="1:2" x14ac:dyDescent="0.25">
      <c r="A523" s="41">
        <v>37</v>
      </c>
      <c r="B523" t="str">
        <f t="shared" si="0"/>
        <v/>
      </c>
    </row>
    <row r="524" spans="1:2" x14ac:dyDescent="0.25">
      <c r="A524" s="41">
        <v>38</v>
      </c>
      <c r="B524" t="str">
        <f t="shared" si="0"/>
        <v/>
      </c>
    </row>
    <row r="525" spans="1:2" x14ac:dyDescent="0.25">
      <c r="A525" s="41">
        <v>39</v>
      </c>
      <c r="B525" t="str">
        <f t="shared" si="0"/>
        <v/>
      </c>
    </row>
    <row r="526" spans="1:2" x14ac:dyDescent="0.25">
      <c r="A526" s="41">
        <v>40</v>
      </c>
      <c r="B526" t="str">
        <f t="shared" si="0"/>
        <v/>
      </c>
    </row>
    <row r="527" spans="1:2" x14ac:dyDescent="0.25">
      <c r="A527" s="41">
        <v>41</v>
      </c>
      <c r="B527" t="str">
        <f t="shared" si="0"/>
        <v/>
      </c>
    </row>
    <row r="528" spans="1:2" x14ac:dyDescent="0.25">
      <c r="A528" s="41">
        <v>42</v>
      </c>
      <c r="B528" t="str">
        <f t="shared" si="0"/>
        <v/>
      </c>
    </row>
    <row r="529" spans="1:2" x14ac:dyDescent="0.25">
      <c r="A529" s="41">
        <v>43</v>
      </c>
      <c r="B529" t="str">
        <f t="shared" si="0"/>
        <v/>
      </c>
    </row>
    <row r="530" spans="1:2" x14ac:dyDescent="0.25">
      <c r="A530" s="41">
        <v>44</v>
      </c>
      <c r="B530" t="str">
        <f t="shared" si="0"/>
        <v/>
      </c>
    </row>
    <row r="531" spans="1:2" x14ac:dyDescent="0.25">
      <c r="A531" s="41">
        <v>45</v>
      </c>
      <c r="B531" t="str">
        <f t="shared" si="0"/>
        <v/>
      </c>
    </row>
    <row r="532" spans="1:2" x14ac:dyDescent="0.25">
      <c r="A532" s="41">
        <v>46</v>
      </c>
      <c r="B532" t="str">
        <f t="shared" si="0"/>
        <v/>
      </c>
    </row>
    <row r="533" spans="1:2" x14ac:dyDescent="0.25">
      <c r="A533" s="41">
        <v>47</v>
      </c>
      <c r="B533" t="str">
        <f t="shared" si="0"/>
        <v/>
      </c>
    </row>
    <row r="534" spans="1:2" x14ac:dyDescent="0.25">
      <c r="A534" s="41">
        <v>48</v>
      </c>
      <c r="B534" t="str">
        <f t="shared" si="0"/>
        <v/>
      </c>
    </row>
    <row r="535" spans="1:2" x14ac:dyDescent="0.25">
      <c r="A535" s="41">
        <v>49</v>
      </c>
      <c r="B535" t="str">
        <f t="shared" si="0"/>
        <v/>
      </c>
    </row>
    <row r="536" spans="1:2" x14ac:dyDescent="0.25">
      <c r="A536" s="41">
        <v>50</v>
      </c>
      <c r="B536" t="str">
        <f t="shared" si="0"/>
        <v/>
      </c>
    </row>
    <row r="537" spans="1:2" x14ac:dyDescent="0.25">
      <c r="A537" s="41">
        <v>51</v>
      </c>
      <c r="B537" t="str">
        <f t="shared" si="0"/>
        <v/>
      </c>
    </row>
    <row r="538" spans="1:2" x14ac:dyDescent="0.25">
      <c r="A538" s="41">
        <v>52</v>
      </c>
      <c r="B538" t="str">
        <f t="shared" si="0"/>
        <v/>
      </c>
    </row>
    <row r="539" spans="1:2" x14ac:dyDescent="0.25">
      <c r="A539" s="41">
        <v>53</v>
      </c>
      <c r="B539" t="str">
        <f t="shared" si="0"/>
        <v/>
      </c>
    </row>
    <row r="540" spans="1:2" x14ac:dyDescent="0.25">
      <c r="A540" s="41">
        <v>54</v>
      </c>
      <c r="B540" t="str">
        <f t="shared" si="0"/>
        <v/>
      </c>
    </row>
    <row r="541" spans="1:2" x14ac:dyDescent="0.25">
      <c r="A541" s="41">
        <v>55</v>
      </c>
      <c r="B541" t="str">
        <f t="shared" si="0"/>
        <v/>
      </c>
    </row>
    <row r="542" spans="1:2" x14ac:dyDescent="0.25">
      <c r="A542" s="41">
        <v>56</v>
      </c>
      <c r="B542" t="str">
        <f t="shared" si="0"/>
        <v/>
      </c>
    </row>
    <row r="543" spans="1:2" x14ac:dyDescent="0.25">
      <c r="A543" s="41">
        <v>57</v>
      </c>
      <c r="B543" t="str">
        <f t="shared" si="0"/>
        <v/>
      </c>
    </row>
    <row r="544" spans="1:2" x14ac:dyDescent="0.25">
      <c r="A544" s="41">
        <v>58</v>
      </c>
      <c r="B544" t="str">
        <f t="shared" si="0"/>
        <v/>
      </c>
    </row>
    <row r="545" spans="1:2" x14ac:dyDescent="0.25">
      <c r="A545" s="41">
        <v>59</v>
      </c>
      <c r="B545" t="str">
        <f t="shared" si="0"/>
        <v/>
      </c>
    </row>
    <row r="546" spans="1:2" x14ac:dyDescent="0.25">
      <c r="A546" s="41">
        <v>60</v>
      </c>
      <c r="B546" t="str">
        <f t="shared" si="0"/>
        <v/>
      </c>
    </row>
    <row r="547" spans="1:2" x14ac:dyDescent="0.25">
      <c r="A547" s="41">
        <v>61</v>
      </c>
      <c r="B547" t="str">
        <f t="shared" si="0"/>
        <v/>
      </c>
    </row>
    <row r="548" spans="1:2" x14ac:dyDescent="0.25">
      <c r="A548" s="41">
        <v>62</v>
      </c>
      <c r="B548" t="str">
        <f t="shared" si="0"/>
        <v/>
      </c>
    </row>
    <row r="549" spans="1:2" x14ac:dyDescent="0.25">
      <c r="A549" s="41">
        <v>63</v>
      </c>
      <c r="B549" t="str">
        <f t="shared" si="0"/>
        <v/>
      </c>
    </row>
    <row r="550" spans="1:2" x14ac:dyDescent="0.25">
      <c r="A550" s="41">
        <v>64</v>
      </c>
      <c r="B550" t="str">
        <f t="shared" si="0"/>
        <v/>
      </c>
    </row>
    <row r="551" spans="1:2" x14ac:dyDescent="0.25">
      <c r="A551" s="41">
        <v>65</v>
      </c>
      <c r="B551" t="str">
        <f t="shared" si="0"/>
        <v/>
      </c>
    </row>
    <row r="552" spans="1:2" x14ac:dyDescent="0.25">
      <c r="A552" s="41">
        <v>66</v>
      </c>
      <c r="B552" t="str">
        <f t="shared" ref="B552:B557" si="1">IF($C$483=C68,E68,IF($C$483=C175,E175,IF($C$483=C248,E248,IF($C$483=C319,E319,IF($C$483=C466,E466,"")))))</f>
        <v/>
      </c>
    </row>
    <row r="553" spans="1:2" x14ac:dyDescent="0.25">
      <c r="A553" s="41">
        <v>67</v>
      </c>
      <c r="B553" t="str">
        <f t="shared" si="1"/>
        <v/>
      </c>
    </row>
    <row r="554" spans="1:2" x14ac:dyDescent="0.25">
      <c r="A554" s="41">
        <v>68</v>
      </c>
      <c r="B554" t="str">
        <f t="shared" si="1"/>
        <v/>
      </c>
    </row>
    <row r="555" spans="1:2" x14ac:dyDescent="0.25">
      <c r="A555" s="41">
        <v>69</v>
      </c>
      <c r="B555" t="str">
        <f t="shared" si="1"/>
        <v/>
      </c>
    </row>
    <row r="556" spans="1:2" x14ac:dyDescent="0.25">
      <c r="A556" s="41">
        <v>70</v>
      </c>
      <c r="B556" t="str">
        <f t="shared" si="1"/>
        <v/>
      </c>
    </row>
    <row r="557" spans="1:2" x14ac:dyDescent="0.25">
      <c r="A557" s="41">
        <v>71</v>
      </c>
      <c r="B557" t="str">
        <f t="shared" si="1"/>
        <v/>
      </c>
    </row>
    <row r="558" spans="1:2" x14ac:dyDescent="0.25">
      <c r="A558" s="41">
        <v>72</v>
      </c>
      <c r="B558" t="str">
        <f>IF($C$483=C74,E74,IF($C$483=C254,E254,IF($C$483=C325,E325,IF($C$483=C472,E472,""))))</f>
        <v/>
      </c>
    </row>
    <row r="559" spans="1:2" x14ac:dyDescent="0.25">
      <c r="A559" s="41">
        <v>73</v>
      </c>
      <c r="B559" t="str">
        <f>IF($C$483=C75,E75,IF($C$483=C255,E255,IF($C$483=C326,E326,IF($C$483=C473,E473,""))))</f>
        <v/>
      </c>
    </row>
    <row r="560" spans="1:2" x14ac:dyDescent="0.25">
      <c r="A560" s="41">
        <v>74</v>
      </c>
      <c r="B560" t="str">
        <f t="shared" ref="B560:B566" si="2">IF($C$483=C76,E76,IF($C$483=C327,E327,IF($C$483=C474,E474,"")))</f>
        <v/>
      </c>
    </row>
    <row r="561" spans="1:2" x14ac:dyDescent="0.25">
      <c r="A561" s="41">
        <v>75</v>
      </c>
      <c r="B561" t="str">
        <f t="shared" si="2"/>
        <v/>
      </c>
    </row>
    <row r="562" spans="1:2" x14ac:dyDescent="0.25">
      <c r="A562" s="41">
        <v>76</v>
      </c>
      <c r="B562" t="str">
        <f t="shared" si="2"/>
        <v/>
      </c>
    </row>
    <row r="563" spans="1:2" x14ac:dyDescent="0.25">
      <c r="A563" s="41">
        <v>77</v>
      </c>
      <c r="B563" t="str">
        <f t="shared" si="2"/>
        <v/>
      </c>
    </row>
    <row r="564" spans="1:2" x14ac:dyDescent="0.25">
      <c r="A564" s="41">
        <v>78</v>
      </c>
      <c r="B564" t="str">
        <f t="shared" si="2"/>
        <v/>
      </c>
    </row>
    <row r="565" spans="1:2" x14ac:dyDescent="0.25">
      <c r="A565" s="41">
        <v>79</v>
      </c>
      <c r="B565" t="str">
        <f t="shared" si="2"/>
        <v/>
      </c>
    </row>
    <row r="566" spans="1:2" x14ac:dyDescent="0.25">
      <c r="A566" s="41">
        <v>80</v>
      </c>
      <c r="B566" t="str">
        <f t="shared" si="2"/>
        <v/>
      </c>
    </row>
    <row r="567" spans="1:2" x14ac:dyDescent="0.25">
      <c r="A567" s="41">
        <v>81</v>
      </c>
      <c r="B567" t="str">
        <f>IF($C$483=C83,E83,IF($C$483=C334,E334,IF($C$483=C481,E481,"")))</f>
        <v/>
      </c>
    </row>
    <row r="568" spans="1:2" x14ac:dyDescent="0.25">
      <c r="A568" s="41">
        <v>82</v>
      </c>
      <c r="B568" t="str">
        <f t="shared" ref="B568:B592" si="3">IF($C$483=C84,E84,IF($C$483=C335,E335,""))</f>
        <v/>
      </c>
    </row>
    <row r="569" spans="1:2" x14ac:dyDescent="0.25">
      <c r="A569" s="41">
        <v>83</v>
      </c>
      <c r="B569" t="str">
        <f t="shared" si="3"/>
        <v/>
      </c>
    </row>
    <row r="570" spans="1:2" x14ac:dyDescent="0.25">
      <c r="A570" s="41">
        <v>84</v>
      </c>
      <c r="B570" t="str">
        <f t="shared" si="3"/>
        <v/>
      </c>
    </row>
    <row r="571" spans="1:2" x14ac:dyDescent="0.25">
      <c r="A571" s="41">
        <v>85</v>
      </c>
      <c r="B571" t="str">
        <f t="shared" si="3"/>
        <v/>
      </c>
    </row>
    <row r="572" spans="1:2" x14ac:dyDescent="0.25">
      <c r="A572" s="41">
        <v>86</v>
      </c>
      <c r="B572" t="str">
        <f t="shared" si="3"/>
        <v/>
      </c>
    </row>
    <row r="573" spans="1:2" x14ac:dyDescent="0.25">
      <c r="A573" s="41">
        <v>87</v>
      </c>
      <c r="B573" t="str">
        <f t="shared" si="3"/>
        <v/>
      </c>
    </row>
    <row r="574" spans="1:2" x14ac:dyDescent="0.25">
      <c r="A574" s="41">
        <v>88</v>
      </c>
      <c r="B574" t="str">
        <f t="shared" si="3"/>
        <v/>
      </c>
    </row>
    <row r="575" spans="1:2" x14ac:dyDescent="0.25">
      <c r="A575" s="41">
        <v>89</v>
      </c>
      <c r="B575" t="str">
        <f t="shared" si="3"/>
        <v/>
      </c>
    </row>
    <row r="576" spans="1:2" x14ac:dyDescent="0.25">
      <c r="A576" s="41">
        <v>90</v>
      </c>
      <c r="B576" t="str">
        <f t="shared" si="3"/>
        <v/>
      </c>
    </row>
    <row r="577" spans="1:2" x14ac:dyDescent="0.25">
      <c r="A577" s="41">
        <v>91</v>
      </c>
      <c r="B577" t="str">
        <f t="shared" si="3"/>
        <v/>
      </c>
    </row>
    <row r="578" spans="1:2" x14ac:dyDescent="0.25">
      <c r="A578" s="41">
        <v>92</v>
      </c>
      <c r="B578" t="str">
        <f t="shared" si="3"/>
        <v/>
      </c>
    </row>
    <row r="579" spans="1:2" x14ac:dyDescent="0.25">
      <c r="A579" s="41">
        <v>93</v>
      </c>
      <c r="B579" t="str">
        <f t="shared" si="3"/>
        <v/>
      </c>
    </row>
    <row r="580" spans="1:2" x14ac:dyDescent="0.25">
      <c r="A580" s="41">
        <v>94</v>
      </c>
      <c r="B580" t="str">
        <f t="shared" si="3"/>
        <v/>
      </c>
    </row>
    <row r="581" spans="1:2" x14ac:dyDescent="0.25">
      <c r="A581" s="41">
        <v>95</v>
      </c>
      <c r="B581" t="str">
        <f t="shared" si="3"/>
        <v/>
      </c>
    </row>
    <row r="582" spans="1:2" x14ac:dyDescent="0.25">
      <c r="A582" s="41">
        <v>96</v>
      </c>
      <c r="B582" t="str">
        <f t="shared" si="3"/>
        <v/>
      </c>
    </row>
    <row r="583" spans="1:2" x14ac:dyDescent="0.25">
      <c r="A583" s="41">
        <v>97</v>
      </c>
      <c r="B583" t="str">
        <f t="shared" si="3"/>
        <v/>
      </c>
    </row>
    <row r="584" spans="1:2" x14ac:dyDescent="0.25">
      <c r="A584" s="41">
        <v>98</v>
      </c>
      <c r="B584" t="str">
        <f t="shared" si="3"/>
        <v/>
      </c>
    </row>
    <row r="585" spans="1:2" x14ac:dyDescent="0.25">
      <c r="A585" s="41">
        <v>99</v>
      </c>
      <c r="B585" t="str">
        <f t="shared" si="3"/>
        <v/>
      </c>
    </row>
    <row r="586" spans="1:2" x14ac:dyDescent="0.25">
      <c r="A586" s="41">
        <v>100</v>
      </c>
      <c r="B586" t="str">
        <f t="shared" si="3"/>
        <v/>
      </c>
    </row>
    <row r="587" spans="1:2" x14ac:dyDescent="0.25">
      <c r="A587" s="41">
        <v>101</v>
      </c>
      <c r="B587" t="str">
        <f t="shared" si="3"/>
        <v/>
      </c>
    </row>
    <row r="588" spans="1:2" x14ac:dyDescent="0.25">
      <c r="A588" s="41">
        <v>102</v>
      </c>
      <c r="B588" t="str">
        <f t="shared" si="3"/>
        <v/>
      </c>
    </row>
    <row r="589" spans="1:2" x14ac:dyDescent="0.25">
      <c r="A589" s="41">
        <v>103</v>
      </c>
      <c r="B589" t="str">
        <f t="shared" si="3"/>
        <v/>
      </c>
    </row>
    <row r="590" spans="1:2" x14ac:dyDescent="0.25">
      <c r="A590" s="41">
        <v>104</v>
      </c>
      <c r="B590" t="str">
        <f t="shared" si="3"/>
        <v/>
      </c>
    </row>
    <row r="591" spans="1:2" x14ac:dyDescent="0.25">
      <c r="A591" s="41">
        <v>105</v>
      </c>
      <c r="B591" t="str">
        <f t="shared" si="3"/>
        <v/>
      </c>
    </row>
    <row r="592" spans="1:2" x14ac:dyDescent="0.25">
      <c r="A592" s="41">
        <v>106</v>
      </c>
      <c r="B592" t="str">
        <f t="shared" si="3"/>
        <v/>
      </c>
    </row>
    <row r="593" spans="1:2" x14ac:dyDescent="0.25">
      <c r="A593" s="41">
        <v>107</v>
      </c>
      <c r="B593" t="str">
        <f>IF($C$483=C109,E109,IF($C$483=C360,E360,""))</f>
        <v/>
      </c>
    </row>
    <row r="594" spans="1:2" x14ac:dyDescent="0.25">
      <c r="A594" s="41">
        <v>108</v>
      </c>
      <c r="B594" t="str">
        <f t="shared" ref="B594:B632" si="4">IF($C$483=C361,E361,"")</f>
        <v/>
      </c>
    </row>
    <row r="595" spans="1:2" x14ac:dyDescent="0.25">
      <c r="A595" s="41">
        <v>109</v>
      </c>
      <c r="B595" t="str">
        <f t="shared" si="4"/>
        <v/>
      </c>
    </row>
    <row r="596" spans="1:2" x14ac:dyDescent="0.25">
      <c r="A596" s="41">
        <v>110</v>
      </c>
      <c r="B596" t="str">
        <f t="shared" si="4"/>
        <v/>
      </c>
    </row>
    <row r="597" spans="1:2" x14ac:dyDescent="0.25">
      <c r="A597" s="41">
        <v>111</v>
      </c>
      <c r="B597" t="str">
        <f t="shared" si="4"/>
        <v/>
      </c>
    </row>
    <row r="598" spans="1:2" x14ac:dyDescent="0.25">
      <c r="A598" s="41">
        <v>112</v>
      </c>
      <c r="B598" t="str">
        <f t="shared" si="4"/>
        <v/>
      </c>
    </row>
    <row r="599" spans="1:2" x14ac:dyDescent="0.25">
      <c r="A599" s="41">
        <v>113</v>
      </c>
      <c r="B599" t="str">
        <f t="shared" si="4"/>
        <v/>
      </c>
    </row>
    <row r="600" spans="1:2" x14ac:dyDescent="0.25">
      <c r="A600" s="41">
        <v>114</v>
      </c>
      <c r="B600" t="str">
        <f t="shared" si="4"/>
        <v/>
      </c>
    </row>
    <row r="601" spans="1:2" x14ac:dyDescent="0.25">
      <c r="A601" s="41">
        <v>115</v>
      </c>
      <c r="B601" t="str">
        <f t="shared" si="4"/>
        <v/>
      </c>
    </row>
    <row r="602" spans="1:2" x14ac:dyDescent="0.25">
      <c r="A602" s="41">
        <v>116</v>
      </c>
      <c r="B602" t="str">
        <f t="shared" si="4"/>
        <v/>
      </c>
    </row>
    <row r="603" spans="1:2" x14ac:dyDescent="0.25">
      <c r="A603" s="41">
        <v>117</v>
      </c>
      <c r="B603" t="str">
        <f t="shared" si="4"/>
        <v/>
      </c>
    </row>
    <row r="604" spans="1:2" x14ac:dyDescent="0.25">
      <c r="A604" s="41">
        <v>118</v>
      </c>
      <c r="B604" t="str">
        <f t="shared" si="4"/>
        <v/>
      </c>
    </row>
    <row r="605" spans="1:2" x14ac:dyDescent="0.25">
      <c r="A605" s="41">
        <v>119</v>
      </c>
      <c r="B605" t="str">
        <f t="shared" si="4"/>
        <v/>
      </c>
    </row>
    <row r="606" spans="1:2" x14ac:dyDescent="0.25">
      <c r="A606" s="41">
        <v>120</v>
      </c>
      <c r="B606" t="str">
        <f t="shared" si="4"/>
        <v/>
      </c>
    </row>
    <row r="607" spans="1:2" x14ac:dyDescent="0.25">
      <c r="A607" s="41">
        <v>121</v>
      </c>
      <c r="B607" t="str">
        <f t="shared" si="4"/>
        <v/>
      </c>
    </row>
    <row r="608" spans="1:2" x14ac:dyDescent="0.25">
      <c r="A608" s="41">
        <v>122</v>
      </c>
      <c r="B608" t="str">
        <f t="shared" si="4"/>
        <v/>
      </c>
    </row>
    <row r="609" spans="1:2" x14ac:dyDescent="0.25">
      <c r="A609" s="41">
        <v>123</v>
      </c>
      <c r="B609" t="str">
        <f t="shared" si="4"/>
        <v/>
      </c>
    </row>
    <row r="610" spans="1:2" x14ac:dyDescent="0.25">
      <c r="A610" s="41">
        <v>124</v>
      </c>
      <c r="B610" t="str">
        <f t="shared" si="4"/>
        <v/>
      </c>
    </row>
    <row r="611" spans="1:2" x14ac:dyDescent="0.25">
      <c r="A611" s="41">
        <v>125</v>
      </c>
      <c r="B611" t="str">
        <f t="shared" si="4"/>
        <v/>
      </c>
    </row>
    <row r="612" spans="1:2" x14ac:dyDescent="0.25">
      <c r="A612" s="41">
        <v>126</v>
      </c>
      <c r="B612" t="str">
        <f t="shared" si="4"/>
        <v/>
      </c>
    </row>
    <row r="613" spans="1:2" x14ac:dyDescent="0.25">
      <c r="A613" s="41">
        <v>127</v>
      </c>
      <c r="B613" t="str">
        <f t="shared" si="4"/>
        <v/>
      </c>
    </row>
    <row r="614" spans="1:2" x14ac:dyDescent="0.25">
      <c r="A614" s="41">
        <v>128</v>
      </c>
      <c r="B614" t="str">
        <f t="shared" si="4"/>
        <v/>
      </c>
    </row>
    <row r="615" spans="1:2" x14ac:dyDescent="0.25">
      <c r="A615" s="41">
        <v>129</v>
      </c>
      <c r="B615" t="str">
        <f t="shared" si="4"/>
        <v/>
      </c>
    </row>
    <row r="616" spans="1:2" x14ac:dyDescent="0.25">
      <c r="A616" s="41">
        <v>130</v>
      </c>
      <c r="B616" t="str">
        <f t="shared" si="4"/>
        <v/>
      </c>
    </row>
    <row r="617" spans="1:2" x14ac:dyDescent="0.25">
      <c r="A617" s="41">
        <v>131</v>
      </c>
      <c r="B617" t="str">
        <f t="shared" si="4"/>
        <v/>
      </c>
    </row>
    <row r="618" spans="1:2" x14ac:dyDescent="0.25">
      <c r="A618" s="41">
        <v>132</v>
      </c>
      <c r="B618" t="str">
        <f t="shared" si="4"/>
        <v/>
      </c>
    </row>
    <row r="619" spans="1:2" x14ac:dyDescent="0.25">
      <c r="A619" s="41">
        <v>133</v>
      </c>
      <c r="B619" t="str">
        <f t="shared" si="4"/>
        <v/>
      </c>
    </row>
    <row r="620" spans="1:2" x14ac:dyDescent="0.25">
      <c r="A620" s="41">
        <v>134</v>
      </c>
      <c r="B620" t="str">
        <f t="shared" si="4"/>
        <v/>
      </c>
    </row>
    <row r="621" spans="1:2" x14ac:dyDescent="0.25">
      <c r="A621" s="41">
        <v>135</v>
      </c>
      <c r="B621" t="str">
        <f t="shared" si="4"/>
        <v/>
      </c>
    </row>
    <row r="622" spans="1:2" x14ac:dyDescent="0.25">
      <c r="A622" s="41">
        <v>136</v>
      </c>
      <c r="B622" t="str">
        <f t="shared" si="4"/>
        <v/>
      </c>
    </row>
    <row r="623" spans="1:2" x14ac:dyDescent="0.25">
      <c r="A623" s="41">
        <v>137</v>
      </c>
      <c r="B623" t="str">
        <f t="shared" si="4"/>
        <v/>
      </c>
    </row>
    <row r="624" spans="1:2" x14ac:dyDescent="0.25">
      <c r="A624" s="41">
        <v>138</v>
      </c>
      <c r="B624" t="str">
        <f t="shared" si="4"/>
        <v/>
      </c>
    </row>
    <row r="625" spans="1:2" x14ac:dyDescent="0.25">
      <c r="A625" s="41">
        <v>139</v>
      </c>
      <c r="B625" t="str">
        <f t="shared" si="4"/>
        <v/>
      </c>
    </row>
    <row r="626" spans="1:2" x14ac:dyDescent="0.25">
      <c r="A626" s="41">
        <v>140</v>
      </c>
      <c r="B626" t="str">
        <f t="shared" si="4"/>
        <v/>
      </c>
    </row>
    <row r="627" spans="1:2" x14ac:dyDescent="0.25">
      <c r="A627" s="41">
        <v>141</v>
      </c>
      <c r="B627" t="str">
        <f t="shared" si="4"/>
        <v/>
      </c>
    </row>
    <row r="628" spans="1:2" x14ac:dyDescent="0.25">
      <c r="A628" s="41">
        <v>142</v>
      </c>
      <c r="B628" t="str">
        <f t="shared" si="4"/>
        <v/>
      </c>
    </row>
    <row r="629" spans="1:2" x14ac:dyDescent="0.25">
      <c r="A629" s="41">
        <v>143</v>
      </c>
      <c r="B629" t="str">
        <f t="shared" si="4"/>
        <v/>
      </c>
    </row>
    <row r="630" spans="1:2" x14ac:dyDescent="0.25">
      <c r="A630" s="41">
        <v>144</v>
      </c>
      <c r="B630" t="str">
        <f t="shared" si="4"/>
        <v/>
      </c>
    </row>
    <row r="631" spans="1:2" x14ac:dyDescent="0.25">
      <c r="A631" s="41">
        <v>145</v>
      </c>
      <c r="B631" t="str">
        <f t="shared" si="4"/>
        <v/>
      </c>
    </row>
    <row r="632" spans="1:2" x14ac:dyDescent="0.25">
      <c r="A632" s="41">
        <v>146</v>
      </c>
      <c r="B632" t="str">
        <f t="shared" si="4"/>
        <v/>
      </c>
    </row>
    <row r="633" spans="1:2" x14ac:dyDescent="0.25">
      <c r="A633" s="41">
        <v>147</v>
      </c>
      <c r="B633" t="str">
        <f>IF($C$483=C400,E400,"")</f>
        <v/>
      </c>
    </row>
    <row r="634" spans="1:2" x14ac:dyDescent="0.25">
      <c r="A634" s="41"/>
    </row>
    <row r="635" spans="1:2" x14ac:dyDescent="0.25">
      <c r="A635" s="41"/>
    </row>
    <row r="636" spans="1:2" x14ac:dyDescent="0.25">
      <c r="A636" s="41"/>
    </row>
    <row r="637" spans="1:2" x14ac:dyDescent="0.25">
      <c r="A637" s="41"/>
    </row>
    <row r="638" spans="1:2" x14ac:dyDescent="0.25">
      <c r="A638" s="41"/>
    </row>
    <row r="639" spans="1:2" x14ac:dyDescent="0.25">
      <c r="A639" s="41"/>
    </row>
    <row r="640" spans="1:2" x14ac:dyDescent="0.25">
      <c r="A640" s="41"/>
    </row>
    <row r="641" spans="1:1" x14ac:dyDescent="0.25">
      <c r="A641" s="41"/>
    </row>
    <row r="642" spans="1:1" x14ac:dyDescent="0.25">
      <c r="A642" s="41"/>
    </row>
    <row r="643" spans="1:1" x14ac:dyDescent="0.25">
      <c r="A643" s="41"/>
    </row>
    <row r="644" spans="1:1" x14ac:dyDescent="0.25">
      <c r="A644" s="41"/>
    </row>
    <row r="645" spans="1:1" x14ac:dyDescent="0.25">
      <c r="A645" s="41"/>
    </row>
    <row r="646" spans="1:1" x14ac:dyDescent="0.25">
      <c r="A646" s="41"/>
    </row>
    <row r="647" spans="1:1" x14ac:dyDescent="0.25">
      <c r="A647" s="41"/>
    </row>
    <row r="648" spans="1:1" x14ac:dyDescent="0.25">
      <c r="A648" s="41"/>
    </row>
    <row r="649" spans="1:1" x14ac:dyDescent="0.25">
      <c r="A649" s="41"/>
    </row>
    <row r="650" spans="1:1" x14ac:dyDescent="0.25">
      <c r="A650" s="41"/>
    </row>
    <row r="651" spans="1:1" x14ac:dyDescent="0.25">
      <c r="A651" s="41"/>
    </row>
    <row r="652" spans="1:1" x14ac:dyDescent="0.25">
      <c r="A652" s="41"/>
    </row>
    <row r="653" spans="1:1" x14ac:dyDescent="0.25">
      <c r="A653" s="41"/>
    </row>
    <row r="654" spans="1:1" x14ac:dyDescent="0.25">
      <c r="A654" s="41"/>
    </row>
    <row r="655" spans="1:1" x14ac:dyDescent="0.25">
      <c r="A655" s="41"/>
    </row>
    <row r="656" spans="1:1" x14ac:dyDescent="0.25">
      <c r="A656" s="41"/>
    </row>
    <row r="657" spans="1:1" x14ac:dyDescent="0.25">
      <c r="A657" s="41"/>
    </row>
    <row r="658" spans="1:1" x14ac:dyDescent="0.25">
      <c r="A658" s="41"/>
    </row>
    <row r="659" spans="1:1" x14ac:dyDescent="0.25">
      <c r="A659" s="41"/>
    </row>
    <row r="660" spans="1:1" x14ac:dyDescent="0.25">
      <c r="A660" s="41"/>
    </row>
    <row r="661" spans="1:1" x14ac:dyDescent="0.25">
      <c r="A661" s="41"/>
    </row>
    <row r="662" spans="1:1" x14ac:dyDescent="0.25">
      <c r="A662" s="41"/>
    </row>
    <row r="663" spans="1:1" x14ac:dyDescent="0.25">
      <c r="A663" s="41"/>
    </row>
    <row r="664" spans="1:1" x14ac:dyDescent="0.25">
      <c r="A664" s="41"/>
    </row>
    <row r="665" spans="1:1" x14ac:dyDescent="0.25">
      <c r="A665" s="41"/>
    </row>
    <row r="666" spans="1:1" x14ac:dyDescent="0.25">
      <c r="A666" s="41"/>
    </row>
    <row r="667" spans="1:1" x14ac:dyDescent="0.25">
      <c r="A667" s="41"/>
    </row>
    <row r="668" spans="1:1" x14ac:dyDescent="0.25">
      <c r="A668" s="41"/>
    </row>
    <row r="669" spans="1:1" x14ac:dyDescent="0.25">
      <c r="A669" s="41"/>
    </row>
    <row r="670" spans="1:1" x14ac:dyDescent="0.25">
      <c r="A670" s="41"/>
    </row>
    <row r="671" spans="1:1" x14ac:dyDescent="0.25">
      <c r="A671" s="41"/>
    </row>
    <row r="672" spans="1:1" x14ac:dyDescent="0.25">
      <c r="A672" s="41"/>
    </row>
    <row r="673" spans="1:1" x14ac:dyDescent="0.25">
      <c r="A673" s="41"/>
    </row>
    <row r="674" spans="1:1" x14ac:dyDescent="0.25">
      <c r="A674" s="41"/>
    </row>
    <row r="675" spans="1:1" x14ac:dyDescent="0.25">
      <c r="A675" s="41"/>
    </row>
    <row r="676" spans="1:1" x14ac:dyDescent="0.25">
      <c r="A676" s="41"/>
    </row>
    <row r="677" spans="1:1" x14ac:dyDescent="0.25">
      <c r="A677" s="41"/>
    </row>
    <row r="678" spans="1:1" x14ac:dyDescent="0.25">
      <c r="A678" s="41"/>
    </row>
    <row r="679" spans="1:1" x14ac:dyDescent="0.25">
      <c r="A679" s="41"/>
    </row>
    <row r="680" spans="1:1" x14ac:dyDescent="0.25">
      <c r="A680" s="41"/>
    </row>
    <row r="681" spans="1:1" x14ac:dyDescent="0.25">
      <c r="A681" s="41"/>
    </row>
    <row r="682" spans="1:1" x14ac:dyDescent="0.25">
      <c r="A682" s="41"/>
    </row>
    <row r="683" spans="1:1" x14ac:dyDescent="0.25">
      <c r="A683" s="41"/>
    </row>
    <row r="684" spans="1:1" x14ac:dyDescent="0.25">
      <c r="A684" s="41"/>
    </row>
    <row r="685" spans="1:1" x14ac:dyDescent="0.25">
      <c r="A685" s="41"/>
    </row>
    <row r="686" spans="1:1" x14ac:dyDescent="0.25">
      <c r="A686" s="41"/>
    </row>
    <row r="687" spans="1:1" x14ac:dyDescent="0.25">
      <c r="A687" s="41"/>
    </row>
    <row r="688" spans="1:1" x14ac:dyDescent="0.25">
      <c r="A688" s="41"/>
    </row>
    <row r="689" spans="1:1" x14ac:dyDescent="0.25">
      <c r="A689" s="41"/>
    </row>
    <row r="690" spans="1:1" x14ac:dyDescent="0.25">
      <c r="A690" s="41"/>
    </row>
    <row r="691" spans="1:1" x14ac:dyDescent="0.25">
      <c r="A691" s="41"/>
    </row>
    <row r="692" spans="1:1" x14ac:dyDescent="0.25">
      <c r="A692" s="41"/>
    </row>
    <row r="693" spans="1:1" x14ac:dyDescent="0.25">
      <c r="A693" s="41"/>
    </row>
    <row r="694" spans="1:1" x14ac:dyDescent="0.25">
      <c r="A694" s="41"/>
    </row>
    <row r="695" spans="1:1" x14ac:dyDescent="0.25">
      <c r="A695" s="41"/>
    </row>
    <row r="696" spans="1:1" x14ac:dyDescent="0.25">
      <c r="A696" s="41"/>
    </row>
    <row r="697" spans="1:1" x14ac:dyDescent="0.25">
      <c r="A697" s="41"/>
    </row>
    <row r="698" spans="1:1" x14ac:dyDescent="0.25">
      <c r="A698" s="41"/>
    </row>
    <row r="699" spans="1:1" x14ac:dyDescent="0.25">
      <c r="A699" s="41"/>
    </row>
    <row r="700" spans="1:1" x14ac:dyDescent="0.25">
      <c r="A700" s="41"/>
    </row>
    <row r="701" spans="1:1" x14ac:dyDescent="0.25">
      <c r="A701" s="41"/>
    </row>
    <row r="702" spans="1:1" x14ac:dyDescent="0.25">
      <c r="A702" s="41"/>
    </row>
    <row r="703" spans="1:1" x14ac:dyDescent="0.25">
      <c r="A703" s="41"/>
    </row>
    <row r="704" spans="1:1" x14ac:dyDescent="0.25">
      <c r="A704" s="41"/>
    </row>
    <row r="705" spans="1:1" x14ac:dyDescent="0.25">
      <c r="A705" s="41"/>
    </row>
    <row r="706" spans="1:1" x14ac:dyDescent="0.25">
      <c r="A706" s="41"/>
    </row>
    <row r="707" spans="1:1" x14ac:dyDescent="0.25">
      <c r="A707" s="41"/>
    </row>
    <row r="708" spans="1:1" x14ac:dyDescent="0.25">
      <c r="A708" s="41"/>
    </row>
    <row r="709" spans="1:1" x14ac:dyDescent="0.25">
      <c r="A709" s="41"/>
    </row>
    <row r="710" spans="1:1" x14ac:dyDescent="0.25">
      <c r="A710" s="41"/>
    </row>
    <row r="711" spans="1:1" x14ac:dyDescent="0.25">
      <c r="A711" s="41"/>
    </row>
    <row r="712" spans="1:1" x14ac:dyDescent="0.25">
      <c r="A712" s="41"/>
    </row>
    <row r="713" spans="1:1" x14ac:dyDescent="0.25">
      <c r="A713" s="41"/>
    </row>
    <row r="714" spans="1:1" x14ac:dyDescent="0.25">
      <c r="A714" s="41"/>
    </row>
    <row r="715" spans="1:1" x14ac:dyDescent="0.25">
      <c r="A715" s="41"/>
    </row>
    <row r="716" spans="1:1" x14ac:dyDescent="0.25">
      <c r="A716" s="41"/>
    </row>
    <row r="717" spans="1:1" x14ac:dyDescent="0.25">
      <c r="A717" s="41"/>
    </row>
    <row r="718" spans="1:1" x14ac:dyDescent="0.25">
      <c r="A718" s="41"/>
    </row>
    <row r="719" spans="1:1" x14ac:dyDescent="0.25">
      <c r="A719" s="41"/>
    </row>
    <row r="720" spans="1:1" x14ac:dyDescent="0.25">
      <c r="A720" s="41"/>
    </row>
    <row r="721" spans="1:1" x14ac:dyDescent="0.25">
      <c r="A721" s="41"/>
    </row>
    <row r="722" spans="1:1" x14ac:dyDescent="0.25">
      <c r="A722" s="41"/>
    </row>
    <row r="723" spans="1:1" x14ac:dyDescent="0.25">
      <c r="A723" s="41"/>
    </row>
    <row r="724" spans="1:1" x14ac:dyDescent="0.25">
      <c r="A724" s="41"/>
    </row>
    <row r="725" spans="1:1" x14ac:dyDescent="0.25">
      <c r="A725" s="41"/>
    </row>
    <row r="726" spans="1:1" x14ac:dyDescent="0.25">
      <c r="A726" s="41"/>
    </row>
    <row r="727" spans="1:1" x14ac:dyDescent="0.25">
      <c r="A727" s="41"/>
    </row>
    <row r="728" spans="1:1" x14ac:dyDescent="0.25">
      <c r="A728" s="41"/>
    </row>
    <row r="729" spans="1:1" x14ac:dyDescent="0.25">
      <c r="A729" s="41"/>
    </row>
    <row r="730" spans="1:1" x14ac:dyDescent="0.25">
      <c r="A730" s="41"/>
    </row>
    <row r="731" spans="1:1" x14ac:dyDescent="0.25">
      <c r="A731" s="41"/>
    </row>
    <row r="732" spans="1:1" x14ac:dyDescent="0.25">
      <c r="A732" s="41"/>
    </row>
    <row r="733" spans="1:1" x14ac:dyDescent="0.25">
      <c r="A733" s="41"/>
    </row>
    <row r="734" spans="1:1" x14ac:dyDescent="0.25">
      <c r="A734" s="41"/>
    </row>
    <row r="735" spans="1:1" x14ac:dyDescent="0.25">
      <c r="A735" s="41"/>
    </row>
    <row r="736" spans="1:1" x14ac:dyDescent="0.25">
      <c r="A736" s="41"/>
    </row>
    <row r="737" spans="1:1" x14ac:dyDescent="0.25">
      <c r="A737" s="41"/>
    </row>
    <row r="738" spans="1:1" x14ac:dyDescent="0.25">
      <c r="A738" s="41"/>
    </row>
    <row r="739" spans="1:1" x14ac:dyDescent="0.25">
      <c r="A739" s="41"/>
    </row>
    <row r="740" spans="1:1" x14ac:dyDescent="0.25">
      <c r="A740" s="41"/>
    </row>
    <row r="741" spans="1:1" x14ac:dyDescent="0.25">
      <c r="A741" s="41"/>
    </row>
    <row r="742" spans="1:1" x14ac:dyDescent="0.25">
      <c r="A742" s="41"/>
    </row>
    <row r="743" spans="1:1" x14ac:dyDescent="0.25">
      <c r="A743" s="41"/>
    </row>
    <row r="744" spans="1:1" x14ac:dyDescent="0.25">
      <c r="A744" s="41"/>
    </row>
    <row r="745" spans="1:1" x14ac:dyDescent="0.25">
      <c r="A745" s="41"/>
    </row>
    <row r="746" spans="1:1" x14ac:dyDescent="0.25">
      <c r="A746" s="41"/>
    </row>
    <row r="747" spans="1:1" x14ac:dyDescent="0.25">
      <c r="A747" s="41"/>
    </row>
    <row r="748" spans="1:1" x14ac:dyDescent="0.25">
      <c r="A748" s="41"/>
    </row>
    <row r="749" spans="1:1" x14ac:dyDescent="0.25">
      <c r="A749" s="41"/>
    </row>
    <row r="750" spans="1:1" x14ac:dyDescent="0.25">
      <c r="A750" s="41"/>
    </row>
    <row r="751" spans="1:1" x14ac:dyDescent="0.25">
      <c r="A751" s="41"/>
    </row>
    <row r="752" spans="1:1" x14ac:dyDescent="0.25">
      <c r="A752" s="41"/>
    </row>
    <row r="753" spans="1:1" x14ac:dyDescent="0.25">
      <c r="A753" s="41"/>
    </row>
    <row r="754" spans="1:1" x14ac:dyDescent="0.25">
      <c r="A754" s="41"/>
    </row>
    <row r="755" spans="1:1" x14ac:dyDescent="0.25">
      <c r="A755" s="41"/>
    </row>
    <row r="756" spans="1:1" x14ac:dyDescent="0.25">
      <c r="A756" s="41"/>
    </row>
    <row r="757" spans="1:1" x14ac:dyDescent="0.25">
      <c r="A757" s="41"/>
    </row>
    <row r="758" spans="1:1" x14ac:dyDescent="0.25">
      <c r="A758" s="41"/>
    </row>
    <row r="759" spans="1:1" x14ac:dyDescent="0.25">
      <c r="A759" s="41"/>
    </row>
    <row r="760" spans="1:1" x14ac:dyDescent="0.25">
      <c r="A760" s="41"/>
    </row>
    <row r="761" spans="1:1" x14ac:dyDescent="0.25">
      <c r="A761" s="41"/>
    </row>
    <row r="762" spans="1:1" x14ac:dyDescent="0.25">
      <c r="A762" s="41"/>
    </row>
    <row r="763" spans="1:1" x14ac:dyDescent="0.25">
      <c r="A763" s="41"/>
    </row>
    <row r="764" spans="1:1" x14ac:dyDescent="0.25">
      <c r="A764" s="41"/>
    </row>
    <row r="765" spans="1:1" x14ac:dyDescent="0.25">
      <c r="A765" s="41"/>
    </row>
    <row r="766" spans="1:1" x14ac:dyDescent="0.25">
      <c r="A766" s="41"/>
    </row>
    <row r="767" spans="1:1" x14ac:dyDescent="0.25">
      <c r="A767" s="41"/>
    </row>
    <row r="768" spans="1:1" x14ac:dyDescent="0.25">
      <c r="A768" s="41"/>
    </row>
    <row r="769" spans="1:1" x14ac:dyDescent="0.25">
      <c r="A769" s="41"/>
    </row>
    <row r="770" spans="1:1" x14ac:dyDescent="0.25">
      <c r="A770" s="41"/>
    </row>
    <row r="771" spans="1:1" x14ac:dyDescent="0.25">
      <c r="A771" s="41"/>
    </row>
    <row r="772" spans="1:1" x14ac:dyDescent="0.25">
      <c r="A772" s="41"/>
    </row>
    <row r="773" spans="1:1" x14ac:dyDescent="0.25">
      <c r="A773" s="41"/>
    </row>
    <row r="774" spans="1:1" x14ac:dyDescent="0.25">
      <c r="A774" s="41"/>
    </row>
    <row r="775" spans="1:1" x14ac:dyDescent="0.25">
      <c r="A775" s="41"/>
    </row>
    <row r="776" spans="1:1" x14ac:dyDescent="0.25">
      <c r="A776" s="41"/>
    </row>
    <row r="777" spans="1:1" x14ac:dyDescent="0.25">
      <c r="A777" s="41"/>
    </row>
    <row r="778" spans="1:1" x14ac:dyDescent="0.25">
      <c r="A778" s="41"/>
    </row>
    <row r="779" spans="1:1" x14ac:dyDescent="0.25">
      <c r="A779" s="41"/>
    </row>
    <row r="780" spans="1:1" x14ac:dyDescent="0.25">
      <c r="A780" s="41"/>
    </row>
  </sheetData>
  <sheetProtection password="FAFE" sheet="1" objects="1" scenarios="1" selectLockedCells="1" selectUnlockedCells="1"/>
  <sortState ref="H4:I481">
    <sortCondition ref="H4:H48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81"/>
  <sheetViews>
    <sheetView topLeftCell="A40" workbookViewId="0">
      <selection activeCell="L26" sqref="L26"/>
    </sheetView>
  </sheetViews>
  <sheetFormatPr defaultRowHeight="15" x14ac:dyDescent="0.25"/>
  <cols>
    <col min="1" max="1" width="3.5703125" customWidth="1"/>
    <col min="2" max="2" width="33.28515625" bestFit="1" customWidth="1"/>
    <col min="3" max="3" width="41.7109375" customWidth="1"/>
    <col min="4" max="4" width="53.28515625" customWidth="1"/>
    <col min="5" max="5" width="52.42578125" customWidth="1"/>
    <col min="6" max="6" width="40.28515625" customWidth="1"/>
    <col min="7" max="7" width="24.140625" customWidth="1"/>
  </cols>
  <sheetData>
    <row r="2" spans="2:9" x14ac:dyDescent="0.25">
      <c r="B2" s="34" t="s">
        <v>95</v>
      </c>
      <c r="C2" s="34" t="s">
        <v>558</v>
      </c>
      <c r="D2" s="34" t="s">
        <v>166</v>
      </c>
      <c r="E2" s="34" t="s">
        <v>26</v>
      </c>
      <c r="F2" s="34" t="s">
        <v>560</v>
      </c>
    </row>
    <row r="3" spans="2:9" x14ac:dyDescent="0.25">
      <c r="B3" s="35" t="s">
        <v>96</v>
      </c>
      <c r="C3" s="36" t="s">
        <v>101</v>
      </c>
      <c r="D3" s="35" t="s">
        <v>527</v>
      </c>
      <c r="E3" s="35" t="s">
        <v>167</v>
      </c>
      <c r="F3" s="35" t="s">
        <v>168</v>
      </c>
      <c r="H3" t="s">
        <v>561</v>
      </c>
      <c r="I3" t="str">
        <f>CONCATENATE(H3," - ",E3)</f>
        <v xml:space="preserve">A01 - Analýza spoločných potrieb/výziev. </v>
      </c>
    </row>
    <row r="4" spans="2:9" x14ac:dyDescent="0.25">
      <c r="B4" s="35" t="s">
        <v>96</v>
      </c>
      <c r="C4" s="36" t="s">
        <v>101</v>
      </c>
      <c r="D4" s="35" t="s">
        <v>527</v>
      </c>
      <c r="E4" s="35" t="s">
        <v>169</v>
      </c>
      <c r="F4" s="35" t="s">
        <v>168</v>
      </c>
      <c r="H4" t="s">
        <v>562</v>
      </c>
      <c r="I4" t="str">
        <f t="shared" ref="I4:I67" si="0">CONCATENATE(H4," - ",E4)</f>
        <v>A02 - Príprava nových spoločných vzdelávacích programov/výstupov.</v>
      </c>
    </row>
    <row r="5" spans="2:9" x14ac:dyDescent="0.25">
      <c r="B5" s="35" t="s">
        <v>96</v>
      </c>
      <c r="C5" s="36" t="s">
        <v>101</v>
      </c>
      <c r="D5" s="35" t="s">
        <v>527</v>
      </c>
      <c r="E5" s="35" t="s">
        <v>170</v>
      </c>
      <c r="F5" s="35" t="s">
        <v>168</v>
      </c>
      <c r="H5" t="s">
        <v>563</v>
      </c>
      <c r="I5" t="str">
        <f t="shared" si="0"/>
        <v>A03 - Príprava inovovaných spoločných vzdelávacích programov/výstupov.</v>
      </c>
    </row>
    <row r="6" spans="2:9" x14ac:dyDescent="0.25">
      <c r="B6" s="35" t="s">
        <v>96</v>
      </c>
      <c r="C6" s="36" t="s">
        <v>101</v>
      </c>
      <c r="D6" s="35" t="s">
        <v>527</v>
      </c>
      <c r="E6" s="35" t="s">
        <v>171</v>
      </c>
      <c r="F6" s="35" t="s">
        <v>168</v>
      </c>
      <c r="H6" t="s">
        <v>564</v>
      </c>
      <c r="I6" t="str">
        <f t="shared" si="0"/>
        <v xml:space="preserve">A04 - Testovanie vytvorených spoločných vzdelávacích programov/výstupov v praxi a vyhodnotenie efektivity[1] (napr. prostredníctvom školení, skúšobných lekcií, spoločných prác).  </v>
      </c>
    </row>
    <row r="7" spans="2:9" x14ac:dyDescent="0.25">
      <c r="B7" s="35" t="s">
        <v>96</v>
      </c>
      <c r="C7" s="36" t="s">
        <v>101</v>
      </c>
      <c r="D7" s="35" t="s">
        <v>527</v>
      </c>
      <c r="E7" s="35" t="s">
        <v>172</v>
      </c>
      <c r="F7" s="35" t="s">
        <v>173</v>
      </c>
      <c r="H7" t="s">
        <v>565</v>
      </c>
      <c r="I7" t="str">
        <f t="shared" si="0"/>
        <v xml:space="preserve">A05 - Zavedenie (využitie) vytvorených spoločných vzdelávacích programov/výstupov do praxe a vyhodnotenie efektivity1 (zavedenie do procesu výučby). </v>
      </c>
    </row>
    <row r="8" spans="2:9" x14ac:dyDescent="0.25">
      <c r="B8" s="35" t="s">
        <v>96</v>
      </c>
      <c r="C8" s="36" t="s">
        <v>101</v>
      </c>
      <c r="D8" s="35" t="s">
        <v>527</v>
      </c>
      <c r="E8" s="35" t="s">
        <v>174</v>
      </c>
      <c r="F8" s="35" t="s">
        <v>173</v>
      </c>
      <c r="H8" t="s">
        <v>566</v>
      </c>
      <c r="I8" t="str">
        <f t="shared" si="0"/>
        <v>A06 - Zavedenie a využitie e-learningu.</v>
      </c>
    </row>
    <row r="9" spans="2:9" x14ac:dyDescent="0.25">
      <c r="B9" s="35" t="s">
        <v>96</v>
      </c>
      <c r="C9" s="36" t="s">
        <v>101</v>
      </c>
      <c r="D9" s="35" t="s">
        <v>527</v>
      </c>
      <c r="E9" s="35" t="s">
        <v>175</v>
      </c>
      <c r="F9" s="35" t="s">
        <v>173</v>
      </c>
      <c r="H9" t="s">
        <v>567</v>
      </c>
      <c r="I9" t="str">
        <f t="shared" si="0"/>
        <v xml:space="preserve">A07 - Vydanie/tlač pracovných listov/ pracovných zošitov, učebníc/učebných textov/metodických príručiek. </v>
      </c>
    </row>
    <row r="10" spans="2:9" x14ac:dyDescent="0.25">
      <c r="B10" s="35" t="s">
        <v>96</v>
      </c>
      <c r="C10" s="36" t="s">
        <v>101</v>
      </c>
      <c r="D10" s="35" t="s">
        <v>527</v>
      </c>
      <c r="E10" s="35" t="s">
        <v>176</v>
      </c>
      <c r="F10" s="35" t="s">
        <v>177</v>
      </c>
      <c r="H10" t="s">
        <v>568</v>
      </c>
      <c r="I10" t="str">
        <f t="shared" si="0"/>
        <v>A08 - Školenie/tréning doktorandov/pedagógov.</v>
      </c>
    </row>
    <row r="11" spans="2:9" x14ac:dyDescent="0.25">
      <c r="B11" s="35" t="s">
        <v>96</v>
      </c>
      <c r="C11" s="36" t="s">
        <v>101</v>
      </c>
      <c r="D11" s="35" t="s">
        <v>527</v>
      </c>
      <c r="E11" s="35" t="s">
        <v>178</v>
      </c>
      <c r="F11" s="35" t="s">
        <v>177</v>
      </c>
      <c r="H11" t="s">
        <v>569</v>
      </c>
      <c r="I11" t="str">
        <f t="shared" si="0"/>
        <v>A09 - Výmenné stáže doktorandov/pedagógov.</v>
      </c>
    </row>
    <row r="12" spans="2:9" x14ac:dyDescent="0.25">
      <c r="B12" s="35" t="s">
        <v>96</v>
      </c>
      <c r="C12" s="36" t="s">
        <v>101</v>
      </c>
      <c r="D12" s="35" t="s">
        <v>527</v>
      </c>
      <c r="E12" s="35" t="s">
        <v>179</v>
      </c>
      <c r="F12" s="35" t="s">
        <v>177</v>
      </c>
      <c r="H12" t="s">
        <v>570</v>
      </c>
      <c r="I12" t="str">
        <f t="shared" si="0"/>
        <v>A10 - Výmenné stáže/pobyty žiakov/študentov.</v>
      </c>
    </row>
    <row r="13" spans="2:9" x14ac:dyDescent="0.25">
      <c r="B13" s="35" t="s">
        <v>96</v>
      </c>
      <c r="C13" s="36" t="s">
        <v>101</v>
      </c>
      <c r="D13" s="35" t="s">
        <v>527</v>
      </c>
      <c r="E13" s="35" t="s">
        <v>180</v>
      </c>
      <c r="F13" s="35" t="s">
        <v>36</v>
      </c>
      <c r="H13" t="s">
        <v>571</v>
      </c>
      <c r="I13" t="str">
        <f t="shared" si="0"/>
        <v>A11 - Realizácia seminárov.</v>
      </c>
    </row>
    <row r="14" spans="2:9" x14ac:dyDescent="0.25">
      <c r="B14" s="35" t="s">
        <v>96</v>
      </c>
      <c r="C14" s="36" t="s">
        <v>101</v>
      </c>
      <c r="D14" s="35" t="s">
        <v>527</v>
      </c>
      <c r="E14" s="35" t="s">
        <v>181</v>
      </c>
      <c r="F14" s="35" t="s">
        <v>36</v>
      </c>
      <c r="H14" t="s">
        <v>572</v>
      </c>
      <c r="I14" t="str">
        <f t="shared" si="0"/>
        <v>A12 - Spoločná konferencia.</v>
      </c>
    </row>
    <row r="15" spans="2:9" x14ac:dyDescent="0.25">
      <c r="B15" s="35" t="s">
        <v>96</v>
      </c>
      <c r="C15" s="36" t="s">
        <v>101</v>
      </c>
      <c r="D15" s="35" t="s">
        <v>527</v>
      </c>
      <c r="E15" s="35" t="s">
        <v>182</v>
      </c>
      <c r="F15" s="35" t="s">
        <v>36</v>
      </c>
      <c r="H15" t="s">
        <v>573</v>
      </c>
      <c r="I15" t="str">
        <f t="shared" si="0"/>
        <v xml:space="preserve">A13 - Prezentácia spoločných výstupov/propagácia (doplnková aktivita).  </v>
      </c>
    </row>
    <row r="16" spans="2:9" x14ac:dyDescent="0.25">
      <c r="B16" s="35" t="s">
        <v>96</v>
      </c>
      <c r="C16" s="36" t="s">
        <v>101</v>
      </c>
      <c r="D16" s="35" t="s">
        <v>527</v>
      </c>
      <c r="E16" s="35" t="s">
        <v>183</v>
      </c>
      <c r="F16" s="35" t="s">
        <v>36</v>
      </c>
      <c r="H16" t="s">
        <v>574</v>
      </c>
      <c r="I16" t="str">
        <f t="shared" si="0"/>
        <v>A14 - Vydanie/tlač publikačných výstupov.</v>
      </c>
    </row>
    <row r="17" spans="2:9" x14ac:dyDescent="0.25">
      <c r="B17" s="35" t="s">
        <v>96</v>
      </c>
      <c r="C17" s="36" t="s">
        <v>101</v>
      </c>
      <c r="D17" s="35" t="s">
        <v>527</v>
      </c>
      <c r="E17" s="35" t="s">
        <v>184</v>
      </c>
      <c r="F17" s="35" t="s">
        <v>36</v>
      </c>
      <c r="H17" t="s">
        <v>575</v>
      </c>
      <c r="I17" t="str">
        <f t="shared" si="0"/>
        <v>A15 - Obstaranie vybavenia potrebného k príprave/zavedeniu spoločných programov/výstupov.</v>
      </c>
    </row>
    <row r="18" spans="2:9" x14ac:dyDescent="0.25">
      <c r="B18" s="35" t="s">
        <v>96</v>
      </c>
      <c r="C18" s="36" t="s">
        <v>101</v>
      </c>
      <c r="D18" s="35" t="s">
        <v>527</v>
      </c>
      <c r="E18" s="35" t="s">
        <v>185</v>
      </c>
      <c r="F18" s="35" t="s">
        <v>36</v>
      </c>
      <c r="H18" t="s">
        <v>576</v>
      </c>
      <c r="I18" t="str">
        <f t="shared" si="0"/>
        <v>A16 - Stavebné práce/úpravy súvisiace so zavedením spoločných vzdelávacích programov/výstupov.</v>
      </c>
    </row>
    <row r="19" spans="2:9" x14ac:dyDescent="0.25">
      <c r="B19" s="35" t="s">
        <v>96</v>
      </c>
      <c r="C19" s="36" t="s">
        <v>101</v>
      </c>
      <c r="D19" s="35" t="s">
        <v>527</v>
      </c>
      <c r="E19" s="35" t="s">
        <v>186</v>
      </c>
      <c r="F19" s="35" t="s">
        <v>36</v>
      </c>
      <c r="H19" t="s">
        <v>577</v>
      </c>
      <c r="I19" t="str">
        <f t="shared" si="0"/>
        <v>A17 - Obstaranie nehnuteľností súvisiacich so zavedením spoločných vzdelávacích programov/výstupov.</v>
      </c>
    </row>
    <row r="20" spans="2:9" x14ac:dyDescent="0.25">
      <c r="B20" s="35" t="s">
        <v>96</v>
      </c>
      <c r="C20" s="36" t="s">
        <v>101</v>
      </c>
      <c r="D20" s="35" t="s">
        <v>528</v>
      </c>
      <c r="E20" s="35" t="s">
        <v>187</v>
      </c>
      <c r="F20" s="35" t="s">
        <v>168</v>
      </c>
      <c r="H20" t="s">
        <v>578</v>
      </c>
      <c r="I20" t="str">
        <f t="shared" si="0"/>
        <v>B01 - Spracovanie štúdie k systematizácii spolupráce medzi vzdelávacími inštitúciami a zamestnávateľmi</v>
      </c>
    </row>
    <row r="21" spans="2:9" x14ac:dyDescent="0.25">
      <c r="B21" s="35" t="s">
        <v>96</v>
      </c>
      <c r="C21" s="36" t="s">
        <v>101</v>
      </c>
      <c r="D21" s="35" t="s">
        <v>528</v>
      </c>
      <c r="E21" s="35" t="s">
        <v>188</v>
      </c>
      <c r="F21" s="35" t="s">
        <v>168</v>
      </c>
      <c r="H21" t="s">
        <v>579</v>
      </c>
      <c r="I21" t="str">
        <f t="shared" si="0"/>
        <v>B02 - Spracovanie spoločnej stratégie</v>
      </c>
    </row>
    <row r="22" spans="2:9" x14ac:dyDescent="0.25">
      <c r="B22" s="35" t="s">
        <v>96</v>
      </c>
      <c r="C22" s="36" t="s">
        <v>101</v>
      </c>
      <c r="D22" s="35" t="s">
        <v>528</v>
      </c>
      <c r="E22" s="35" t="s">
        <v>189</v>
      </c>
      <c r="F22" s="35" t="s">
        <v>168</v>
      </c>
      <c r="H22" t="s">
        <v>580</v>
      </c>
      <c r="I22" t="str">
        <f t="shared" si="0"/>
        <v>B03 - Spracovanie spoločnej analýzy/štúdie  v oblasti priblíženia ponuky vzdelávania a potrieb trhu práce za podmienky ich reálneho uplatnenia</v>
      </c>
    </row>
    <row r="23" spans="2:9" x14ac:dyDescent="0.25">
      <c r="B23" s="35" t="s">
        <v>96</v>
      </c>
      <c r="C23" s="36" t="s">
        <v>101</v>
      </c>
      <c r="D23" s="35" t="s">
        <v>528</v>
      </c>
      <c r="E23" s="35" t="s">
        <v>190</v>
      </c>
      <c r="F23" s="35" t="s">
        <v>168</v>
      </c>
      <c r="H23" t="s">
        <v>581</v>
      </c>
      <c r="I23" t="str">
        <f t="shared" si="0"/>
        <v>B04 - Spracovanie spoločnej koncepcie smerujúcej k zlepšeniu postavenia absolventov na cezhraničnom trhu práce</v>
      </c>
    </row>
    <row r="24" spans="2:9" x14ac:dyDescent="0.25">
      <c r="B24" s="35" t="s">
        <v>96</v>
      </c>
      <c r="C24" s="36" t="s">
        <v>101</v>
      </c>
      <c r="D24" s="35" t="s">
        <v>528</v>
      </c>
      <c r="E24" s="35" t="s">
        <v>191</v>
      </c>
      <c r="F24" s="35" t="s">
        <v>168</v>
      </c>
      <c r="H24" t="s">
        <v>582</v>
      </c>
      <c r="I24" t="str">
        <f t="shared" si="0"/>
        <v>B05 - Aktivita smerujúca k odstráneniu bariér pri uznávaní kvalifikácií medzi oboma členskými štátmi</v>
      </c>
    </row>
    <row r="25" spans="2:9" x14ac:dyDescent="0.25">
      <c r="B25" s="35" t="s">
        <v>96</v>
      </c>
      <c r="C25" s="36" t="s">
        <v>101</v>
      </c>
      <c r="D25" s="35" t="s">
        <v>528</v>
      </c>
      <c r="E25" s="35" t="s">
        <v>192</v>
      </c>
      <c r="F25" s="35" t="s">
        <v>168</v>
      </c>
      <c r="H25" t="s">
        <v>583</v>
      </c>
      <c r="I25" t="str">
        <f t="shared" si="0"/>
        <v>B06 - Spracovanie spoločnej databázy</v>
      </c>
    </row>
    <row r="26" spans="2:9" x14ac:dyDescent="0.25">
      <c r="B26" s="35" t="s">
        <v>96</v>
      </c>
      <c r="C26" s="36" t="s">
        <v>101</v>
      </c>
      <c r="D26" s="35" t="s">
        <v>528</v>
      </c>
      <c r="E26" s="35" t="s">
        <v>193</v>
      </c>
      <c r="F26" s="35" t="s">
        <v>173</v>
      </c>
      <c r="H26" t="s">
        <v>584</v>
      </c>
      <c r="I26" t="str">
        <f t="shared" si="0"/>
        <v>B07 - Poriadení vybavení nevyhnutného pre realizáciu praxe/výučby</v>
      </c>
    </row>
    <row r="27" spans="2:9" x14ac:dyDescent="0.25">
      <c r="B27" s="35" t="s">
        <v>96</v>
      </c>
      <c r="C27" s="36" t="s">
        <v>101</v>
      </c>
      <c r="D27" s="35" t="s">
        <v>528</v>
      </c>
      <c r="E27" s="35" t="s">
        <v>194</v>
      </c>
      <c r="F27" s="35" t="s">
        <v>173</v>
      </c>
      <c r="H27" t="s">
        <v>585</v>
      </c>
      <c r="I27" t="str">
        <f t="shared" si="0"/>
        <v>B08 - Vytvorenie spoločného informačného/manažérskeho systému</v>
      </c>
    </row>
    <row r="28" spans="2:9" x14ac:dyDescent="0.25">
      <c r="B28" s="35" t="s">
        <v>96</v>
      </c>
      <c r="C28" s="36" t="s">
        <v>101</v>
      </c>
      <c r="D28" s="35" t="s">
        <v>528</v>
      </c>
      <c r="E28" s="35" t="s">
        <v>195</v>
      </c>
      <c r="F28" s="35" t="s">
        <v>173</v>
      </c>
      <c r="H28" t="s">
        <v>586</v>
      </c>
      <c r="I28" t="str">
        <f t="shared" si="0"/>
        <v>B09 - Realizácia spoločnej vzdelávacej aktivity v spolupráci s inštitúciami trhu práce</v>
      </c>
    </row>
    <row r="29" spans="2:9" x14ac:dyDescent="0.25">
      <c r="B29" s="35" t="s">
        <v>96</v>
      </c>
      <c r="C29" s="36" t="s">
        <v>101</v>
      </c>
      <c r="D29" s="35" t="s">
        <v>528</v>
      </c>
      <c r="E29" s="35" t="s">
        <v>196</v>
      </c>
      <c r="F29" s="35" t="s">
        <v>173</v>
      </c>
      <c r="H29" t="s">
        <v>587</v>
      </c>
      <c r="I29" t="str">
        <f t="shared" si="0"/>
        <v>B10 - Spoločná príprava konceptu praktickej výučby v podnikoch či inštitúciách (napr. koncepty duálneho vzdelávania)</v>
      </c>
    </row>
    <row r="30" spans="2:9" x14ac:dyDescent="0.25">
      <c r="B30" s="35" t="s">
        <v>96</v>
      </c>
      <c r="C30" s="36" t="s">
        <v>101</v>
      </c>
      <c r="D30" s="35" t="s">
        <v>528</v>
      </c>
      <c r="E30" s="35" t="s">
        <v>197</v>
      </c>
      <c r="F30" s="35" t="s">
        <v>173</v>
      </c>
      <c r="H30" t="s">
        <v>588</v>
      </c>
      <c r="I30" t="str">
        <f t="shared" si="0"/>
        <v>B11 - Aktivity k zavádzaní opatrení / realizácia stratégie</v>
      </c>
    </row>
    <row r="31" spans="2:9" x14ac:dyDescent="0.25">
      <c r="B31" s="35" t="s">
        <v>96</v>
      </c>
      <c r="C31" s="36" t="s">
        <v>101</v>
      </c>
      <c r="D31" s="35" t="s">
        <v>528</v>
      </c>
      <c r="E31" s="35" t="s">
        <v>198</v>
      </c>
      <c r="F31" s="35" t="s">
        <v>173</v>
      </c>
      <c r="H31" t="s">
        <v>589</v>
      </c>
      <c r="I31" t="str">
        <f t="shared" si="0"/>
        <v>B12 - Realizácia zavedenia potrebných prvkov teórie/praxe do výučby zo strany zamestnávateľov (aj formou firemných škôl)</v>
      </c>
    </row>
    <row r="32" spans="2:9" x14ac:dyDescent="0.25">
      <c r="B32" s="35" t="s">
        <v>96</v>
      </c>
      <c r="C32" s="36" t="s">
        <v>101</v>
      </c>
      <c r="D32" s="35" t="s">
        <v>528</v>
      </c>
      <c r="E32" s="35" t="s">
        <v>199</v>
      </c>
      <c r="F32" s="35" t="s">
        <v>177</v>
      </c>
      <c r="H32" t="s">
        <v>590</v>
      </c>
      <c r="I32" t="str">
        <f t="shared" si="0"/>
        <v>B13 - Realizácia cezhraničných stáží a praxí  žiakov a študentov škôl u potenciálnych zamestnávateľov</v>
      </c>
    </row>
    <row r="33" spans="2:9" x14ac:dyDescent="0.25">
      <c r="B33" s="35" t="s">
        <v>96</v>
      </c>
      <c r="C33" s="36" t="s">
        <v>101</v>
      </c>
      <c r="D33" s="35" t="s">
        <v>528</v>
      </c>
      <c r="E33" s="35" t="s">
        <v>200</v>
      </c>
      <c r="F33" s="35" t="s">
        <v>36</v>
      </c>
      <c r="H33" t="s">
        <v>591</v>
      </c>
      <c r="I33" t="str">
        <f t="shared" si="0"/>
        <v>B14 - Spracovanie analýzy potrieb zamestnávateľov v cezhraničnom regióne</v>
      </c>
    </row>
    <row r="34" spans="2:9" x14ac:dyDescent="0.25">
      <c r="B34" s="35" t="s">
        <v>96</v>
      </c>
      <c r="C34" s="36" t="s">
        <v>101</v>
      </c>
      <c r="D34" s="35" t="s">
        <v>528</v>
      </c>
      <c r="E34" s="35" t="s">
        <v>201</v>
      </c>
      <c r="F34" s="35" t="s">
        <v>36</v>
      </c>
      <c r="H34" t="s">
        <v>592</v>
      </c>
      <c r="I34" t="str">
        <f t="shared" si="0"/>
        <v>B15 - Vydanie/tlač publikačných výstupov</v>
      </c>
    </row>
    <row r="35" spans="2:9" x14ac:dyDescent="0.25">
      <c r="B35" s="35" t="s">
        <v>96</v>
      </c>
      <c r="C35" s="36" t="s">
        <v>101</v>
      </c>
      <c r="D35" s="35" t="s">
        <v>528</v>
      </c>
      <c r="E35" s="35" t="s">
        <v>202</v>
      </c>
      <c r="F35" s="35" t="s">
        <v>36</v>
      </c>
      <c r="H35" t="s">
        <v>593</v>
      </c>
      <c r="I35" t="str">
        <f t="shared" si="0"/>
        <v>B16 - Prezentácia spoločných výstupov/propagácia (doplnková aktivita)</v>
      </c>
    </row>
    <row r="36" spans="2:9" x14ac:dyDescent="0.25">
      <c r="B36" s="35" t="s">
        <v>96</v>
      </c>
      <c r="C36" s="36" t="s">
        <v>101</v>
      </c>
      <c r="D36" s="35" t="s">
        <v>528</v>
      </c>
      <c r="E36" s="35" t="s">
        <v>203</v>
      </c>
      <c r="F36" s="35" t="s">
        <v>36</v>
      </c>
      <c r="H36" t="s">
        <v>594</v>
      </c>
      <c r="I36" t="str">
        <f t="shared" si="0"/>
        <v>B17 - Realizácia spoločného seminára/konferencie/okrúhleho stola</v>
      </c>
    </row>
    <row r="37" spans="2:9" x14ac:dyDescent="0.25">
      <c r="B37" s="35" t="s">
        <v>96</v>
      </c>
      <c r="C37" s="36" t="s">
        <v>101</v>
      </c>
      <c r="D37" s="35" t="s">
        <v>528</v>
      </c>
      <c r="E37" s="35" t="s">
        <v>204</v>
      </c>
      <c r="F37" s="35" t="s">
        <v>36</v>
      </c>
      <c r="H37" t="s">
        <v>595</v>
      </c>
      <c r="I37" t="str">
        <f t="shared" si="0"/>
        <v>B18 - Realizácia propagačného/informačného/osvetového opatrení smerovaného voči zamestnávateľom v spoločnom regióne</v>
      </c>
    </row>
    <row r="38" spans="2:9" x14ac:dyDescent="0.25">
      <c r="B38" s="35" t="s">
        <v>96</v>
      </c>
      <c r="C38" s="36" t="s">
        <v>101</v>
      </c>
      <c r="D38" s="35" t="s">
        <v>529</v>
      </c>
      <c r="E38" s="35" t="s">
        <v>205</v>
      </c>
      <c r="F38" s="35" t="s">
        <v>177</v>
      </c>
      <c r="H38" t="s">
        <v>596</v>
      </c>
      <c r="I38" t="str">
        <f t="shared" si="0"/>
        <v>C01 - Príprava a realizácia výmenného pobytu/stáže pedagógov</v>
      </c>
    </row>
    <row r="39" spans="2:9" x14ac:dyDescent="0.25">
      <c r="B39" s="35" t="s">
        <v>96</v>
      </c>
      <c r="C39" s="36" t="s">
        <v>101</v>
      </c>
      <c r="D39" s="35" t="s">
        <v>529</v>
      </c>
      <c r="E39" s="35" t="s">
        <v>206</v>
      </c>
      <c r="F39" s="35" t="s">
        <v>177</v>
      </c>
      <c r="H39" t="s">
        <v>597</v>
      </c>
      <c r="I39" t="str">
        <f t="shared" si="0"/>
        <v>C02 - Príprava a realizácia výmenného pobytu/stáže žiakov/študentov</v>
      </c>
    </row>
    <row r="40" spans="2:9" x14ac:dyDescent="0.25">
      <c r="B40" s="35" t="s">
        <v>96</v>
      </c>
      <c r="C40" s="36" t="s">
        <v>101</v>
      </c>
      <c r="D40" s="35" t="s">
        <v>529</v>
      </c>
      <c r="E40" s="35" t="s">
        <v>207</v>
      </c>
      <c r="F40" s="35" t="s">
        <v>168</v>
      </c>
      <c r="H40" t="s">
        <v>598</v>
      </c>
      <c r="I40" t="str">
        <f t="shared" si="0"/>
        <v>C03 - Nákup vybavenia potrebného pre realizáciu aktivít projektu</v>
      </c>
    </row>
    <row r="41" spans="2:9" x14ac:dyDescent="0.25">
      <c r="B41" s="35" t="s">
        <v>96</v>
      </c>
      <c r="C41" s="36" t="s">
        <v>101</v>
      </c>
      <c r="D41" s="35" t="s">
        <v>529</v>
      </c>
      <c r="E41" s="35" t="s">
        <v>208</v>
      </c>
      <c r="F41" s="35" t="s">
        <v>36</v>
      </c>
      <c r="H41" t="s">
        <v>599</v>
      </c>
      <c r="I41" t="str">
        <f t="shared" si="0"/>
        <v>C04 - Spracovaní výstupov z výmenného pobytu/stáže</v>
      </c>
    </row>
    <row r="42" spans="2:9" x14ac:dyDescent="0.25">
      <c r="B42" s="35" t="s">
        <v>96</v>
      </c>
      <c r="C42" s="36" t="s">
        <v>101</v>
      </c>
      <c r="D42" s="35" t="s">
        <v>529</v>
      </c>
      <c r="E42" s="35" t="s">
        <v>209</v>
      </c>
      <c r="F42" s="35" t="s">
        <v>36</v>
      </c>
      <c r="H42" t="s">
        <v>600</v>
      </c>
      <c r="I42" t="str">
        <f t="shared" si="0"/>
        <v>C05 - Stavebné úpravy súvisiace s umiestnením vybavenia pre realizáciu projektu</v>
      </c>
    </row>
    <row r="43" spans="2:9" x14ac:dyDescent="0.25">
      <c r="B43" s="35" t="s">
        <v>96</v>
      </c>
      <c r="C43" s="36" t="s">
        <v>101</v>
      </c>
      <c r="D43" s="35" t="s">
        <v>529</v>
      </c>
      <c r="E43" s="35" t="s">
        <v>210</v>
      </c>
      <c r="F43" s="35" t="s">
        <v>36</v>
      </c>
      <c r="H43" t="s">
        <v>601</v>
      </c>
      <c r="I43" t="str">
        <f t="shared" si="0"/>
        <v>C06 - Prezentačné a propagačné aktivity vo vzťahu k realizovanému projektu (iba doplnkovo)</v>
      </c>
    </row>
    <row r="44" spans="2:9" x14ac:dyDescent="0.25">
      <c r="B44" s="35" t="s">
        <v>96</v>
      </c>
      <c r="C44" s="36" t="s">
        <v>101</v>
      </c>
      <c r="D44" s="35" t="s">
        <v>530</v>
      </c>
      <c r="E44" s="35" t="s">
        <v>211</v>
      </c>
      <c r="F44" s="35" t="s">
        <v>231</v>
      </c>
      <c r="H44" t="s">
        <v>602</v>
      </c>
      <c r="I44" t="str">
        <f t="shared" si="0"/>
        <v>D01 - Vytvorenie pracovnej/expertnej skupiny</v>
      </c>
    </row>
    <row r="45" spans="2:9" x14ac:dyDescent="0.25">
      <c r="B45" s="35" t="s">
        <v>96</v>
      </c>
      <c r="C45" s="36" t="s">
        <v>101</v>
      </c>
      <c r="D45" s="35" t="s">
        <v>530</v>
      </c>
      <c r="E45" s="35" t="s">
        <v>212</v>
      </c>
      <c r="F45" s="35" t="s">
        <v>231</v>
      </c>
      <c r="H45" t="s">
        <v>603</v>
      </c>
      <c r="I45" t="str">
        <f t="shared" si="0"/>
        <v>D02 - Stretnutie pracovnej/ expertnej skupiny</v>
      </c>
    </row>
    <row r="46" spans="2:9" x14ac:dyDescent="0.25">
      <c r="B46" s="35" t="s">
        <v>96</v>
      </c>
      <c r="C46" s="36" t="s">
        <v>101</v>
      </c>
      <c r="D46" s="35" t="s">
        <v>530</v>
      </c>
      <c r="E46" s="35" t="s">
        <v>213</v>
      </c>
      <c r="F46" s="35" t="s">
        <v>231</v>
      </c>
      <c r="H46" t="s">
        <v>604</v>
      </c>
      <c r="I46" t="str">
        <f t="shared" si="0"/>
        <v>D03 - Vytvorenie partnerskej siete vzdelávacích inštitúcií a regionálnych zamestnávateľov za účelom rozvoja ľudských zdrojov v prihraničnom regióne</v>
      </c>
    </row>
    <row r="47" spans="2:9" x14ac:dyDescent="0.25">
      <c r="B47" s="35" t="s">
        <v>96</v>
      </c>
      <c r="C47" s="36" t="s">
        <v>101</v>
      </c>
      <c r="D47" s="35" t="s">
        <v>530</v>
      </c>
      <c r="E47" s="35" t="s">
        <v>214</v>
      </c>
      <c r="F47" s="35" t="s">
        <v>231</v>
      </c>
      <c r="H47" t="s">
        <v>605</v>
      </c>
      <c r="I47" t="str">
        <f t="shared" si="0"/>
        <v>D04 - Zavádzanie nových riešení a prístupov v oblasti rozvoja ľudských zdrojov</v>
      </c>
    </row>
    <row r="48" spans="2:9" x14ac:dyDescent="0.25">
      <c r="B48" s="35" t="s">
        <v>96</v>
      </c>
      <c r="C48" s="36" t="s">
        <v>101</v>
      </c>
      <c r="D48" s="35" t="s">
        <v>530</v>
      </c>
      <c r="E48" s="35" t="s">
        <v>215</v>
      </c>
      <c r="F48" s="35" t="s">
        <v>168</v>
      </c>
      <c r="H48" t="s">
        <v>606</v>
      </c>
      <c r="I48" t="str">
        <f t="shared" si="0"/>
        <v>D05 - Spracovanie spoločných plánov/koncepcií/ stratégií rozvoja ľudských zdrojov vrátane celoživotného vzdelávania</v>
      </c>
    </row>
    <row r="49" spans="2:9" x14ac:dyDescent="0.25">
      <c r="B49" s="35" t="s">
        <v>96</v>
      </c>
      <c r="C49" s="36" t="s">
        <v>101</v>
      </c>
      <c r="D49" s="35" t="s">
        <v>530</v>
      </c>
      <c r="E49" s="35" t="s">
        <v>216</v>
      </c>
      <c r="F49" s="35" t="s">
        <v>168</v>
      </c>
      <c r="H49" t="s">
        <v>607</v>
      </c>
      <c r="I49" t="str">
        <f t="shared" si="0"/>
        <v>D06 - Vytvorenie spoločnej databázy v oblasti rozvoja ľudských zdrojov</v>
      </c>
    </row>
    <row r="50" spans="2:9" x14ac:dyDescent="0.25">
      <c r="B50" s="35" t="s">
        <v>96</v>
      </c>
      <c r="C50" s="36" t="s">
        <v>101</v>
      </c>
      <c r="D50" s="35" t="s">
        <v>530</v>
      </c>
      <c r="E50" s="35" t="s">
        <v>217</v>
      </c>
      <c r="F50" s="35" t="s">
        <v>168</v>
      </c>
      <c r="H50" t="s">
        <v>608</v>
      </c>
      <c r="I50" t="str">
        <f t="shared" si="0"/>
        <v>D07 - Vytvorenie spoločnej informačnej platformy v oblasti  rozvoja ľudských zdrojov</v>
      </c>
    </row>
    <row r="51" spans="2:9" x14ac:dyDescent="0.25">
      <c r="B51" s="35" t="s">
        <v>96</v>
      </c>
      <c r="C51" s="36" t="s">
        <v>101</v>
      </c>
      <c r="D51" s="35" t="s">
        <v>530</v>
      </c>
      <c r="E51" s="35" t="s">
        <v>218</v>
      </c>
      <c r="F51" s="35" t="s">
        <v>168</v>
      </c>
      <c r="H51" t="s">
        <v>609</v>
      </c>
      <c r="I51" t="str">
        <f t="shared" si="0"/>
        <v>D08 - Vytvorenie spoločnej informačnej platformy v oblasti  celoživotného vzdelávania</v>
      </c>
    </row>
    <row r="52" spans="2:9" x14ac:dyDescent="0.25">
      <c r="B52" s="35" t="s">
        <v>96</v>
      </c>
      <c r="C52" s="36" t="s">
        <v>101</v>
      </c>
      <c r="D52" s="35" t="s">
        <v>530</v>
      </c>
      <c r="E52" s="35" t="s">
        <v>219</v>
      </c>
      <c r="F52" s="35" t="s">
        <v>168</v>
      </c>
      <c r="H52" t="s">
        <v>610</v>
      </c>
      <c r="I52" t="str">
        <f t="shared" si="0"/>
        <v>D09 - Tvorba kanálu/mechanizmu výmeny a zdieľania informácií a dát</v>
      </c>
    </row>
    <row r="53" spans="2:9" x14ac:dyDescent="0.25">
      <c r="B53" s="35" t="s">
        <v>96</v>
      </c>
      <c r="C53" s="36" t="s">
        <v>101</v>
      </c>
      <c r="D53" s="35" t="s">
        <v>530</v>
      </c>
      <c r="E53" s="35" t="s">
        <v>220</v>
      </c>
      <c r="F53" s="35" t="s">
        <v>36</v>
      </c>
      <c r="H53" t="s">
        <v>611</v>
      </c>
      <c r="I53" t="str">
        <f t="shared" si="0"/>
        <v>D10 - Definovanie spoločných tém, potrieb a problémov</v>
      </c>
    </row>
    <row r="54" spans="2:9" x14ac:dyDescent="0.25">
      <c r="B54" s="35" t="s">
        <v>96</v>
      </c>
      <c r="C54" s="36" t="s">
        <v>101</v>
      </c>
      <c r="D54" s="35" t="s">
        <v>530</v>
      </c>
      <c r="E54" s="35" t="s">
        <v>221</v>
      </c>
      <c r="F54" s="35" t="s">
        <v>36</v>
      </c>
      <c r="H54" t="s">
        <v>612</v>
      </c>
      <c r="I54" t="str">
        <f t="shared" si="0"/>
        <v>D11 - Dotazníkové šetrenie</v>
      </c>
    </row>
    <row r="55" spans="2:9" x14ac:dyDescent="0.25">
      <c r="B55" s="35" t="s">
        <v>96</v>
      </c>
      <c r="C55" s="36" t="s">
        <v>101</v>
      </c>
      <c r="D55" s="35" t="s">
        <v>530</v>
      </c>
      <c r="E55" s="35" t="s">
        <v>222</v>
      </c>
      <c r="F55" s="35" t="s">
        <v>36</v>
      </c>
      <c r="H55" t="s">
        <v>613</v>
      </c>
      <c r="I55" t="str">
        <f t="shared" si="0"/>
        <v>D12 - Zber dát</v>
      </c>
    </row>
    <row r="56" spans="2:9" x14ac:dyDescent="0.25">
      <c r="B56" s="35" t="s">
        <v>96</v>
      </c>
      <c r="C56" s="36" t="s">
        <v>101</v>
      </c>
      <c r="D56" s="35" t="s">
        <v>530</v>
      </c>
      <c r="E56" s="35" t="s">
        <v>223</v>
      </c>
      <c r="F56" s="35" t="s">
        <v>36</v>
      </c>
      <c r="H56" t="s">
        <v>614</v>
      </c>
      <c r="I56" t="str">
        <f t="shared" si="0"/>
        <v>D13 - Spracovanie externých posudkov/ hodnotení</v>
      </c>
    </row>
    <row r="57" spans="2:9" x14ac:dyDescent="0.25">
      <c r="B57" s="35" t="s">
        <v>96</v>
      </c>
      <c r="C57" s="36" t="s">
        <v>101</v>
      </c>
      <c r="D57" s="35" t="s">
        <v>530</v>
      </c>
      <c r="E57" s="35" t="s">
        <v>224</v>
      </c>
      <c r="F57" s="35" t="s">
        <v>36</v>
      </c>
      <c r="H57" t="s">
        <v>615</v>
      </c>
      <c r="I57" t="str">
        <f t="shared" si="0"/>
        <v>D14 - Realizácia okrúhlych stolov k prepojení  regionálnych aktérov v oblasti celoživotného vzdelávania</v>
      </c>
    </row>
    <row r="58" spans="2:9" x14ac:dyDescent="0.25">
      <c r="B58" s="35" t="s">
        <v>96</v>
      </c>
      <c r="C58" s="36" t="s">
        <v>101</v>
      </c>
      <c r="D58" s="35" t="s">
        <v>530</v>
      </c>
      <c r="E58" s="35" t="s">
        <v>225</v>
      </c>
      <c r="F58" s="35" t="s">
        <v>36</v>
      </c>
      <c r="H58" t="s">
        <v>616</v>
      </c>
      <c r="I58" t="str">
        <f t="shared" si="0"/>
        <v>D15 - Realizácia okrúhlych stolov k prepojení  regionálnych aktérov v oblasti rozvoja ľudských zdrojov</v>
      </c>
    </row>
    <row r="59" spans="2:9" x14ac:dyDescent="0.25">
      <c r="B59" s="35" t="s">
        <v>96</v>
      </c>
      <c r="C59" s="36" t="s">
        <v>101</v>
      </c>
      <c r="D59" s="35" t="s">
        <v>530</v>
      </c>
      <c r="E59" s="35" t="s">
        <v>226</v>
      </c>
      <c r="F59" s="35" t="s">
        <v>36</v>
      </c>
      <c r="H59" t="s">
        <v>617</v>
      </c>
      <c r="I59" t="str">
        <f t="shared" si="0"/>
        <v>D16 - Realizácia stretnutí  HR špecialistov pôsobiacich v príhraničnom území smerujúca k výmene skúseností/ know-how  a definícii potrieb trhu práce</v>
      </c>
    </row>
    <row r="60" spans="2:9" x14ac:dyDescent="0.25">
      <c r="B60" s="35" t="s">
        <v>96</v>
      </c>
      <c r="C60" s="36" t="s">
        <v>101</v>
      </c>
      <c r="D60" s="35" t="s">
        <v>530</v>
      </c>
      <c r="E60" s="35" t="s">
        <v>227</v>
      </c>
      <c r="F60" s="35" t="s">
        <v>36</v>
      </c>
      <c r="H60" t="s">
        <v>618</v>
      </c>
      <c r="I60" t="str">
        <f t="shared" si="0"/>
        <v>D17 - Realizácia spoločného seminára/ konferencie k problematike rozvoja ľudských zdrojov</v>
      </c>
    </row>
    <row r="61" spans="2:9" x14ac:dyDescent="0.25">
      <c r="B61" s="35" t="s">
        <v>96</v>
      </c>
      <c r="C61" s="36" t="s">
        <v>101</v>
      </c>
      <c r="D61" s="35" t="s">
        <v>530</v>
      </c>
      <c r="E61" s="35" t="s">
        <v>228</v>
      </c>
      <c r="F61" s="35" t="s">
        <v>36</v>
      </c>
      <c r="H61" t="s">
        <v>619</v>
      </c>
      <c r="I61" t="str">
        <f t="shared" si="0"/>
        <v xml:space="preserve">D18 - Realizácia spoločných propagačných materiálov k podpore rozvoja celoživotného vzdelávania </v>
      </c>
    </row>
    <row r="62" spans="2:9" x14ac:dyDescent="0.25">
      <c r="B62" s="35" t="s">
        <v>96</v>
      </c>
      <c r="C62" s="36" t="s">
        <v>101</v>
      </c>
      <c r="D62" s="35" t="s">
        <v>530</v>
      </c>
      <c r="E62" s="35" t="s">
        <v>229</v>
      </c>
      <c r="F62" s="35" t="s">
        <v>36</v>
      </c>
      <c r="H62" t="s">
        <v>620</v>
      </c>
      <c r="I62" t="str">
        <f t="shared" si="0"/>
        <v>D19 - Verejná prezentácia/ diskusia</v>
      </c>
    </row>
    <row r="63" spans="2:9" x14ac:dyDescent="0.25">
      <c r="B63" s="35" t="s">
        <v>96</v>
      </c>
      <c r="C63" s="36" t="s">
        <v>101</v>
      </c>
      <c r="D63" s="35" t="s">
        <v>530</v>
      </c>
      <c r="E63" s="35" t="s">
        <v>230</v>
      </c>
      <c r="F63" s="35" t="s">
        <v>36</v>
      </c>
      <c r="H63" t="s">
        <v>621</v>
      </c>
      <c r="I63" t="str">
        <f t="shared" si="0"/>
        <v xml:space="preserve">D20 - Prezentačné a propagačné aktivity vo vzťahu k realizovanému projektu </v>
      </c>
    </row>
    <row r="64" spans="2:9" x14ac:dyDescent="0.25">
      <c r="B64" s="35" t="s">
        <v>96</v>
      </c>
      <c r="C64" s="36" t="s">
        <v>101</v>
      </c>
      <c r="D64" s="35" t="s">
        <v>531</v>
      </c>
      <c r="E64" s="35" t="s">
        <v>232</v>
      </c>
      <c r="F64" s="35" t="s">
        <v>231</v>
      </c>
      <c r="H64" t="s">
        <v>622</v>
      </c>
      <c r="I64" t="str">
        <f t="shared" si="0"/>
        <v>E01 - Usporiadane spoločného veľtrhu prezentujúceho vzdelávacie aktivity a uplatniteľnosť na trhu práce (vrátane poriadení stánkov, ich vybavení, propagačných materiálov, poplatkov)</v>
      </c>
    </row>
    <row r="65" spans="2:9" x14ac:dyDescent="0.25">
      <c r="B65" s="35" t="s">
        <v>96</v>
      </c>
      <c r="C65" s="36" t="s">
        <v>101</v>
      </c>
      <c r="D65" s="35" t="s">
        <v>531</v>
      </c>
      <c r="E65" s="35" t="s">
        <v>233</v>
      </c>
      <c r="F65" s="35" t="s">
        <v>231</v>
      </c>
      <c r="H65" t="s">
        <v>623</v>
      </c>
      <c r="I65" t="str">
        <f t="shared" si="0"/>
        <v>E02 - Vytvorenie spoločnej internetovej prezentácie</v>
      </c>
    </row>
    <row r="66" spans="2:9" x14ac:dyDescent="0.25">
      <c r="B66" s="35" t="s">
        <v>96</v>
      </c>
      <c r="C66" s="36" t="s">
        <v>101</v>
      </c>
      <c r="D66" s="35" t="s">
        <v>531</v>
      </c>
      <c r="E66" s="35" t="s">
        <v>234</v>
      </c>
      <c r="F66" s="35" t="s">
        <v>168</v>
      </c>
      <c r="H66" t="s">
        <v>624</v>
      </c>
      <c r="I66" t="str">
        <f t="shared" si="0"/>
        <v>E03 - Realizácia spoločnej burzy príležitostí</v>
      </c>
    </row>
    <row r="67" spans="2:9" x14ac:dyDescent="0.25">
      <c r="B67" s="35" t="s">
        <v>96</v>
      </c>
      <c r="C67" s="36" t="s">
        <v>101</v>
      </c>
      <c r="D67" s="35" t="s">
        <v>531</v>
      </c>
      <c r="E67" s="35" t="s">
        <v>235</v>
      </c>
      <c r="F67" s="35" t="s">
        <v>168</v>
      </c>
      <c r="H67" t="s">
        <v>625</v>
      </c>
      <c r="I67" t="str">
        <f t="shared" si="0"/>
        <v>E04 - Vytvorenie spoločnej databázy</v>
      </c>
    </row>
    <row r="68" spans="2:9" x14ac:dyDescent="0.25">
      <c r="B68" s="35" t="s">
        <v>96</v>
      </c>
      <c r="C68" s="36" t="s">
        <v>101</v>
      </c>
      <c r="D68" s="35" t="s">
        <v>531</v>
      </c>
      <c r="E68" s="35" t="s">
        <v>219</v>
      </c>
      <c r="F68" s="35" t="s">
        <v>168</v>
      </c>
      <c r="H68" t="s">
        <v>626</v>
      </c>
      <c r="I68" t="str">
        <f t="shared" ref="I68:I131" si="1">CONCATENATE(H68," - ",E68)</f>
        <v>E05 - Tvorba kanálu/mechanizmu výmeny a zdieľania informácií a dát</v>
      </c>
    </row>
    <row r="69" spans="2:9" x14ac:dyDescent="0.25">
      <c r="B69" s="35" t="s">
        <v>96</v>
      </c>
      <c r="C69" s="36" t="s">
        <v>101</v>
      </c>
      <c r="D69" s="35" t="s">
        <v>531</v>
      </c>
      <c r="E69" s="35" t="s">
        <v>236</v>
      </c>
      <c r="F69" s="35" t="s">
        <v>168</v>
      </c>
      <c r="H69" t="s">
        <v>627</v>
      </c>
      <c r="I69" t="str">
        <f t="shared" si="1"/>
        <v>E06 - Poriadenie vybavení v súvislosti s realizáciou prezentačných aktivít</v>
      </c>
    </row>
    <row r="70" spans="2:9" x14ac:dyDescent="0.25">
      <c r="B70" s="35" t="s">
        <v>96</v>
      </c>
      <c r="C70" s="36" t="s">
        <v>101</v>
      </c>
      <c r="D70" s="35" t="s">
        <v>531</v>
      </c>
      <c r="E70" s="35" t="s">
        <v>237</v>
      </c>
      <c r="F70" s="35" t="s">
        <v>177</v>
      </c>
      <c r="H70" t="s">
        <v>628</v>
      </c>
      <c r="I70" t="str">
        <f t="shared" si="1"/>
        <v>E07 - Realizácia spoločných konferencií/seminárov</v>
      </c>
    </row>
    <row r="71" spans="2:9" x14ac:dyDescent="0.25">
      <c r="B71" s="35" t="s">
        <v>96</v>
      </c>
      <c r="C71" s="36" t="s">
        <v>101</v>
      </c>
      <c r="D71" s="35" t="s">
        <v>531</v>
      </c>
      <c r="E71" s="35" t="s">
        <v>238</v>
      </c>
      <c r="F71" s="35" t="s">
        <v>36</v>
      </c>
      <c r="H71" t="s">
        <v>629</v>
      </c>
      <c r="I71" t="str">
        <f t="shared" si="1"/>
        <v>E08 - Realizácia spoločného prezentačného podujatí  k zvýšeniu povedomia žiakov a rodičov o ponuke vzdelávania najme v technických odboroch</v>
      </c>
    </row>
    <row r="72" spans="2:9" x14ac:dyDescent="0.25">
      <c r="B72" s="35" t="s">
        <v>96</v>
      </c>
      <c r="C72" s="36" t="s">
        <v>101</v>
      </c>
      <c r="D72" s="35" t="s">
        <v>531</v>
      </c>
      <c r="E72" s="35" t="s">
        <v>239</v>
      </c>
      <c r="F72" s="35" t="s">
        <v>36</v>
      </c>
      <c r="H72" t="s">
        <v>630</v>
      </c>
      <c r="I72" t="str">
        <f t="shared" si="1"/>
        <v>E09 - Účasť na veľtrhoch trhu práce (vrátane poriadení stánkov, ich vybavení, propagačných materiálov, poplatkov)</v>
      </c>
    </row>
    <row r="73" spans="2:9" x14ac:dyDescent="0.25">
      <c r="B73" s="35" t="s">
        <v>96</v>
      </c>
      <c r="C73" s="36" t="s">
        <v>101</v>
      </c>
      <c r="D73" s="35" t="s">
        <v>531</v>
      </c>
      <c r="E73" s="35" t="s">
        <v>240</v>
      </c>
      <c r="F73" s="35" t="s">
        <v>36</v>
      </c>
      <c r="H73" t="s">
        <v>631</v>
      </c>
      <c r="I73" t="str">
        <f t="shared" si="1"/>
        <v>E10 - Realizácia dní otvorených dverí</v>
      </c>
    </row>
    <row r="74" spans="2:9" x14ac:dyDescent="0.25">
      <c r="B74" s="35" t="s">
        <v>96</v>
      </c>
      <c r="C74" s="36" t="s">
        <v>101</v>
      </c>
      <c r="D74" s="35" t="s">
        <v>531</v>
      </c>
      <c r="E74" s="35" t="s">
        <v>241</v>
      </c>
      <c r="F74" s="35" t="s">
        <v>36</v>
      </c>
      <c r="H74" t="s">
        <v>632</v>
      </c>
      <c r="I74" t="str">
        <f t="shared" si="1"/>
        <v>E11 - Vytvorenie propagačných materiálov</v>
      </c>
    </row>
    <row r="75" spans="2:9" x14ac:dyDescent="0.25">
      <c r="B75" s="35" t="s">
        <v>96</v>
      </c>
      <c r="C75" s="36" t="s">
        <v>101</v>
      </c>
      <c r="D75" s="35" t="s">
        <v>531</v>
      </c>
      <c r="E75" s="35" t="s">
        <v>242</v>
      </c>
      <c r="F75" s="35" t="s">
        <v>36</v>
      </c>
      <c r="H75" t="s">
        <v>633</v>
      </c>
      <c r="I75" t="str">
        <f t="shared" si="1"/>
        <v>E12 - Realizácia konzultácií a poradenstva</v>
      </c>
    </row>
    <row r="76" spans="2:9" x14ac:dyDescent="0.25">
      <c r="B76" s="35" t="s">
        <v>96</v>
      </c>
      <c r="C76" s="36" t="s">
        <v>101</v>
      </c>
      <c r="D76" s="35" t="s">
        <v>532</v>
      </c>
      <c r="E76" s="35" t="s">
        <v>243</v>
      </c>
      <c r="F76" s="35" t="s">
        <v>231</v>
      </c>
      <c r="H76" t="s">
        <v>634</v>
      </c>
      <c r="I76" t="str">
        <f t="shared" si="1"/>
        <v>F01 - Vytvorenie siete vzdelávacích inštitúcií a zamestnávateľov k prenosu skúseností, požiadaviek trhu práce na vzdelávací systém, zaistenie odborných stáží priamo u zamestnávateľov, zdielaní potrebnej infraštruktúry, zdielaní dát a informácií</v>
      </c>
    </row>
    <row r="77" spans="2:9" x14ac:dyDescent="0.25">
      <c r="B77" s="35" t="s">
        <v>96</v>
      </c>
      <c r="C77" s="36" t="s">
        <v>101</v>
      </c>
      <c r="D77" s="35" t="s">
        <v>532</v>
      </c>
      <c r="E77" s="35" t="s">
        <v>244</v>
      </c>
      <c r="F77" s="35" t="s">
        <v>173</v>
      </c>
      <c r="H77" t="s">
        <v>635</v>
      </c>
      <c r="I77" t="str">
        <f t="shared" si="1"/>
        <v>F02 - Spracovanie spoločných metodík</v>
      </c>
    </row>
    <row r="78" spans="2:9" x14ac:dyDescent="0.25">
      <c r="B78" s="35" t="s">
        <v>96</v>
      </c>
      <c r="C78" s="36" t="s">
        <v>101</v>
      </c>
      <c r="D78" s="35" t="s">
        <v>532</v>
      </c>
      <c r="E78" s="35" t="s">
        <v>245</v>
      </c>
      <c r="F78" s="35" t="s">
        <v>173</v>
      </c>
      <c r="H78" t="s">
        <v>636</v>
      </c>
      <c r="I78" t="str">
        <f t="shared" si="1"/>
        <v>F03 - Využitie spoločne pripravených foriem výučby (workshopy pre žiakov a študentov, skúšobné lekcie, spoločné práce žiakov/študentov)</v>
      </c>
    </row>
    <row r="79" spans="2:9" x14ac:dyDescent="0.25">
      <c r="B79" s="35" t="s">
        <v>96</v>
      </c>
      <c r="C79" s="36" t="s">
        <v>101</v>
      </c>
      <c r="D79" s="35" t="s">
        <v>532</v>
      </c>
      <c r="E79" s="35" t="s">
        <v>246</v>
      </c>
      <c r="F79" s="35" t="s">
        <v>173</v>
      </c>
      <c r="H79" t="s">
        <v>637</v>
      </c>
      <c r="I79" t="str">
        <f t="shared" si="1"/>
        <v>F04 - Vytvorenie prvkov spoločnej výučby orientovaného na reálne potreby trhu práce najme v technických oboroch</v>
      </c>
    </row>
    <row r="80" spans="2:9" x14ac:dyDescent="0.25">
      <c r="B80" s="35" t="s">
        <v>96</v>
      </c>
      <c r="C80" s="36" t="s">
        <v>101</v>
      </c>
      <c r="D80" s="35" t="s">
        <v>532</v>
      </c>
      <c r="E80" s="35" t="s">
        <v>235</v>
      </c>
      <c r="F80" s="35" t="s">
        <v>168</v>
      </c>
      <c r="H80" t="s">
        <v>638</v>
      </c>
      <c r="I80" t="str">
        <f t="shared" si="1"/>
        <v>F05 - Vytvorenie spoločnej databázy</v>
      </c>
    </row>
    <row r="81" spans="2:9" x14ac:dyDescent="0.25">
      <c r="B81" s="35" t="s">
        <v>96</v>
      </c>
      <c r="C81" s="36" t="s">
        <v>101</v>
      </c>
      <c r="D81" s="35" t="s">
        <v>532</v>
      </c>
      <c r="E81" s="35" t="s">
        <v>219</v>
      </c>
      <c r="F81" s="35" t="s">
        <v>168</v>
      </c>
      <c r="H81" t="s">
        <v>639</v>
      </c>
      <c r="I81" t="str">
        <f t="shared" si="1"/>
        <v>F06 - Tvorba kanálu/mechanizmu výmeny a zdieľania informácií a dát</v>
      </c>
    </row>
    <row r="82" spans="2:9" x14ac:dyDescent="0.25">
      <c r="B82" s="35" t="s">
        <v>96</v>
      </c>
      <c r="C82" s="36" t="s">
        <v>101</v>
      </c>
      <c r="D82" s="35" t="s">
        <v>532</v>
      </c>
      <c r="E82" s="35" t="s">
        <v>247</v>
      </c>
      <c r="F82" s="35" t="s">
        <v>177</v>
      </c>
      <c r="H82" t="s">
        <v>640</v>
      </c>
      <c r="I82" t="str">
        <f t="shared" si="1"/>
        <v>F07 - Výmenné stáže žiakov/študentov za účelom získanie praxe pri využití nových technológií, zariadení a vzdelávacích postupov</v>
      </c>
    </row>
    <row r="83" spans="2:9" x14ac:dyDescent="0.25">
      <c r="B83" s="35" t="s">
        <v>96</v>
      </c>
      <c r="C83" s="36" t="s">
        <v>101</v>
      </c>
      <c r="D83" s="35" t="s">
        <v>532</v>
      </c>
      <c r="E83" s="35" t="s">
        <v>248</v>
      </c>
      <c r="F83" s="35" t="s">
        <v>177</v>
      </c>
      <c r="H83" t="s">
        <v>641</v>
      </c>
      <c r="I83" t="str">
        <f t="shared" si="1"/>
        <v>F08 - Školenie pedagógov za účelom získanie praxe pri využití nových technológií, zariadení a vzdelávacích postupov</v>
      </c>
    </row>
    <row r="84" spans="2:9" x14ac:dyDescent="0.25">
      <c r="B84" s="35" t="s">
        <v>96</v>
      </c>
      <c r="C84" s="36" t="s">
        <v>101</v>
      </c>
      <c r="D84" s="35" t="s">
        <v>532</v>
      </c>
      <c r="E84" s="35" t="s">
        <v>249</v>
      </c>
      <c r="F84" s="35" t="s">
        <v>177</v>
      </c>
      <c r="H84" t="s">
        <v>642</v>
      </c>
      <c r="I84" t="str">
        <f t="shared" si="1"/>
        <v>F09 - Výmenné stáže pedagógov za účelom získanie praxe pri využití nových technológií, zariadení a vzdelávacích postupov</v>
      </c>
    </row>
    <row r="85" spans="2:9" x14ac:dyDescent="0.25">
      <c r="B85" s="35" t="s">
        <v>96</v>
      </c>
      <c r="C85" s="36" t="s">
        <v>101</v>
      </c>
      <c r="D85" s="35" t="s">
        <v>532</v>
      </c>
      <c r="E85" s="35" t="s">
        <v>250</v>
      </c>
      <c r="F85" s="35" t="s">
        <v>177</v>
      </c>
      <c r="H85" t="s">
        <v>643</v>
      </c>
      <c r="I85" t="str">
        <f t="shared" si="1"/>
        <v xml:space="preserve">F10 - Stretnutia zainteresovaných osôb k vzájomnej výmene skúseností  a získaných poznatkov z realizácie projektu </v>
      </c>
    </row>
    <row r="86" spans="2:9" x14ac:dyDescent="0.25">
      <c r="B86" s="35" t="s">
        <v>96</v>
      </c>
      <c r="C86" s="36" t="s">
        <v>101</v>
      </c>
      <c r="D86" s="35" t="s">
        <v>532</v>
      </c>
      <c r="E86" s="35" t="s">
        <v>211</v>
      </c>
      <c r="F86" s="35" t="s">
        <v>36</v>
      </c>
      <c r="H86" t="s">
        <v>644</v>
      </c>
      <c r="I86" t="str">
        <f t="shared" si="1"/>
        <v>F11 - Vytvorenie pracovnej/expertnej skupiny</v>
      </c>
    </row>
    <row r="87" spans="2:9" x14ac:dyDescent="0.25">
      <c r="B87" s="35" t="s">
        <v>96</v>
      </c>
      <c r="C87" s="36" t="s">
        <v>101</v>
      </c>
      <c r="D87" s="35" t="s">
        <v>532</v>
      </c>
      <c r="E87" s="35" t="s">
        <v>212</v>
      </c>
      <c r="F87" s="35" t="s">
        <v>36</v>
      </c>
      <c r="H87" t="s">
        <v>645</v>
      </c>
      <c r="I87" t="str">
        <f t="shared" si="1"/>
        <v>F12 - Stretnutie pracovnej/ expertnej skupiny</v>
      </c>
    </row>
    <row r="88" spans="2:9" x14ac:dyDescent="0.25">
      <c r="B88" s="35" t="s">
        <v>96</v>
      </c>
      <c r="C88" s="36" t="s">
        <v>101</v>
      </c>
      <c r="D88" s="35" t="s">
        <v>532</v>
      </c>
      <c r="E88" s="35" t="s">
        <v>251</v>
      </c>
      <c r="F88" s="35" t="s">
        <v>36</v>
      </c>
      <c r="H88" t="s">
        <v>646</v>
      </c>
      <c r="I88" t="str">
        <f t="shared" si="1"/>
        <v>F13 - Príprava spoločných vzdelávacích výstupov/ programov</v>
      </c>
    </row>
    <row r="89" spans="2:9" x14ac:dyDescent="0.25">
      <c r="B89" s="35" t="s">
        <v>96</v>
      </c>
      <c r="C89" s="36" t="s">
        <v>101</v>
      </c>
      <c r="D89" s="35" t="s">
        <v>532</v>
      </c>
      <c r="E89" s="35" t="s">
        <v>252</v>
      </c>
      <c r="F89" s="35" t="s">
        <v>36</v>
      </c>
      <c r="H89" t="s">
        <v>647</v>
      </c>
      <c r="I89" t="str">
        <f t="shared" si="1"/>
        <v>F14 - Stavebné práce/ úpravy v súvislosti so skvalitnením vzdelávacej infraštruktúry</v>
      </c>
    </row>
    <row r="90" spans="2:9" x14ac:dyDescent="0.25">
      <c r="B90" s="35" t="s">
        <v>96</v>
      </c>
      <c r="C90" s="36" t="s">
        <v>101</v>
      </c>
      <c r="D90" s="35" t="s">
        <v>532</v>
      </c>
      <c r="E90" s="35" t="s">
        <v>253</v>
      </c>
      <c r="F90" s="35" t="s">
        <v>36</v>
      </c>
      <c r="H90" t="s">
        <v>648</v>
      </c>
      <c r="I90" t="str">
        <f t="shared" si="1"/>
        <v>F15 - Spracovanie projektovej/realizačnej dokumentácie</v>
      </c>
    </row>
    <row r="91" spans="2:9" x14ac:dyDescent="0.25">
      <c r="B91" s="35" t="s">
        <v>96</v>
      </c>
      <c r="C91" s="36" t="s">
        <v>101</v>
      </c>
      <c r="D91" s="35" t="s">
        <v>532</v>
      </c>
      <c r="E91" s="35" t="s">
        <v>254</v>
      </c>
      <c r="F91" s="35" t="s">
        <v>36</v>
      </c>
      <c r="H91" t="s">
        <v>649</v>
      </c>
      <c r="I91" t="str">
        <f t="shared" si="1"/>
        <v>F16 - Poriadenie vybavenia pre spoločnú odbornú prípravu</v>
      </c>
    </row>
    <row r="92" spans="2:9" x14ac:dyDescent="0.25">
      <c r="B92" s="35" t="s">
        <v>96</v>
      </c>
      <c r="C92" s="36" t="s">
        <v>101</v>
      </c>
      <c r="D92" s="35" t="s">
        <v>532</v>
      </c>
      <c r="E92" s="35" t="s">
        <v>255</v>
      </c>
      <c r="F92" s="35" t="s">
        <v>36</v>
      </c>
      <c r="H92" t="s">
        <v>650</v>
      </c>
      <c r="I92" t="str">
        <f t="shared" si="1"/>
        <v>F17 - Zaistenie prevádzky poriadeného vybavení  pre účely realizácie vzdelávacích aktivít projektu (materiál, energie, atď.)</v>
      </c>
    </row>
    <row r="93" spans="2:9" x14ac:dyDescent="0.25">
      <c r="B93" s="35" t="s">
        <v>96</v>
      </c>
      <c r="C93" s="36" t="s">
        <v>101</v>
      </c>
      <c r="D93" s="35" t="s">
        <v>532</v>
      </c>
      <c r="E93" s="35" t="s">
        <v>256</v>
      </c>
      <c r="F93" s="35" t="s">
        <v>36</v>
      </c>
      <c r="H93" t="s">
        <v>651</v>
      </c>
      <c r="I93" t="str">
        <f t="shared" si="1"/>
        <v>F18 - Prezentačné a propagačné aktivity vo vzťahu k realizovanému projektu</v>
      </c>
    </row>
    <row r="94" spans="2:9" x14ac:dyDescent="0.25">
      <c r="B94" s="35" t="s">
        <v>96</v>
      </c>
      <c r="C94" s="36" t="s">
        <v>101</v>
      </c>
      <c r="D94" s="35" t="s">
        <v>533</v>
      </c>
      <c r="E94" s="35" t="s">
        <v>257</v>
      </c>
      <c r="F94" s="35" t="s">
        <v>231</v>
      </c>
      <c r="H94" t="s">
        <v>652</v>
      </c>
      <c r="I94" t="str">
        <f t="shared" si="1"/>
        <v>G01 - Vytvorenie siete vzdelávacích inštitúcií a zamestnávateľov k prenosu skúseností, požiadaviek trhu práce na vzdelávací systém, zaistenie odborných stáží priamo u zamestnávateľov, zdieľanie potrebnej infraštruktúry, zdieľanie dát a informácií</v>
      </c>
    </row>
    <row r="95" spans="2:9" x14ac:dyDescent="0.25">
      <c r="B95" s="35" t="s">
        <v>96</v>
      </c>
      <c r="C95" s="36" t="s">
        <v>101</v>
      </c>
      <c r="D95" s="35" t="s">
        <v>533</v>
      </c>
      <c r="E95" s="35" t="s">
        <v>258</v>
      </c>
      <c r="F95" s="35" t="s">
        <v>231</v>
      </c>
      <c r="H95" t="s">
        <v>653</v>
      </c>
      <c r="I95" t="str">
        <f t="shared" si="1"/>
        <v>G02 - Zaistenie odborných stáží priamo u zamestnávateľov</v>
      </c>
    </row>
    <row r="96" spans="2:9" x14ac:dyDescent="0.25">
      <c r="B96" s="35" t="s">
        <v>96</v>
      </c>
      <c r="C96" s="36" t="s">
        <v>101</v>
      </c>
      <c r="D96" s="35" t="s">
        <v>533</v>
      </c>
      <c r="E96" s="35" t="s">
        <v>259</v>
      </c>
      <c r="F96" s="35" t="s">
        <v>173</v>
      </c>
      <c r="H96" t="s">
        <v>654</v>
      </c>
      <c r="I96" t="str">
        <f t="shared" si="1"/>
        <v>G03 - Aktivity na zavedenie e-learningovej formy celoživotného vzdelávania</v>
      </c>
    </row>
    <row r="97" spans="2:9" x14ac:dyDescent="0.25">
      <c r="B97" s="35" t="s">
        <v>96</v>
      </c>
      <c r="C97" s="36" t="s">
        <v>101</v>
      </c>
      <c r="D97" s="35" t="s">
        <v>533</v>
      </c>
      <c r="E97" s="35" t="s">
        <v>260</v>
      </c>
      <c r="F97" s="35" t="s">
        <v>173</v>
      </c>
      <c r="H97" t="s">
        <v>655</v>
      </c>
      <c r="I97" t="str">
        <f t="shared" si="1"/>
        <v>G04 - Aktivity na zavedenie nových programov celoživotného vzdelávania vo vzťahu k reálnym potrebám trhu práce</v>
      </c>
    </row>
    <row r="98" spans="2:9" x14ac:dyDescent="0.25">
      <c r="B98" s="35" t="s">
        <v>96</v>
      </c>
      <c r="C98" s="36" t="s">
        <v>101</v>
      </c>
      <c r="D98" s="35" t="s">
        <v>533</v>
      </c>
      <c r="E98" s="35" t="s">
        <v>261</v>
      </c>
      <c r="F98" s="35" t="s">
        <v>173</v>
      </c>
      <c r="H98" t="s">
        <v>656</v>
      </c>
      <c r="I98" t="str">
        <f t="shared" si="1"/>
        <v>G05 - Využitie spoločne pripravených foriem výučby (semináre pre a študentov, skúšobné lekcie, spoločné práce)</v>
      </c>
    </row>
    <row r="99" spans="2:9" x14ac:dyDescent="0.25">
      <c r="B99" s="35" t="s">
        <v>96</v>
      </c>
      <c r="C99" s="36" t="s">
        <v>101</v>
      </c>
      <c r="D99" s="35" t="s">
        <v>533</v>
      </c>
      <c r="E99" s="35" t="s">
        <v>262</v>
      </c>
      <c r="F99" s="35" t="s">
        <v>168</v>
      </c>
      <c r="H99" t="s">
        <v>657</v>
      </c>
      <c r="I99" t="str">
        <f t="shared" si="1"/>
        <v xml:space="preserve">G06 - Propagácia možností/ programov spoločného celoživotného vzdelávania (multimediálne, profesijné, osobný rozvoj, univerzity tretieho veku, atď.) </v>
      </c>
    </row>
    <row r="100" spans="2:9" x14ac:dyDescent="0.25">
      <c r="B100" s="35" t="s">
        <v>96</v>
      </c>
      <c r="C100" s="36" t="s">
        <v>101</v>
      </c>
      <c r="D100" s="35" t="s">
        <v>533</v>
      </c>
      <c r="E100" s="35" t="s">
        <v>263</v>
      </c>
      <c r="F100" s="35" t="s">
        <v>168</v>
      </c>
      <c r="H100" t="s">
        <v>658</v>
      </c>
      <c r="I100" t="str">
        <f t="shared" si="1"/>
        <v>G07 - Aktivity na zvyšovanie atraktívnosti a efektívnosti CŽV pre firmy</v>
      </c>
    </row>
    <row r="101" spans="2:9" x14ac:dyDescent="0.25">
      <c r="B101" s="35" t="s">
        <v>96</v>
      </c>
      <c r="C101" s="36" t="s">
        <v>101</v>
      </c>
      <c r="D101" s="35" t="s">
        <v>533</v>
      </c>
      <c r="E101" s="35" t="s">
        <v>264</v>
      </c>
      <c r="F101" s="35" t="s">
        <v>168</v>
      </c>
      <c r="H101" t="s">
        <v>659</v>
      </c>
      <c r="I101" t="str">
        <f t="shared" si="1"/>
        <v>G08 - Aktivity na zvyšovanie atraktívnosti a efektívnosti CŽV pre jednotlivcov</v>
      </c>
    </row>
    <row r="102" spans="2:9" x14ac:dyDescent="0.25">
      <c r="B102" s="35" t="s">
        <v>96</v>
      </c>
      <c r="C102" s="36" t="s">
        <v>101</v>
      </c>
      <c r="D102" s="35" t="s">
        <v>533</v>
      </c>
      <c r="E102" s="35" t="s">
        <v>235</v>
      </c>
      <c r="F102" s="35" t="s">
        <v>168</v>
      </c>
      <c r="H102" t="s">
        <v>660</v>
      </c>
      <c r="I102" t="str">
        <f t="shared" si="1"/>
        <v>G09 - Vytvorenie spoločnej databázy</v>
      </c>
    </row>
    <row r="103" spans="2:9" x14ac:dyDescent="0.25">
      <c r="B103" s="35" t="s">
        <v>96</v>
      </c>
      <c r="C103" s="36" t="s">
        <v>101</v>
      </c>
      <c r="D103" s="35" t="s">
        <v>533</v>
      </c>
      <c r="E103" s="35" t="s">
        <v>219</v>
      </c>
      <c r="F103" s="35" t="s">
        <v>168</v>
      </c>
      <c r="H103" t="s">
        <v>661</v>
      </c>
      <c r="I103" t="str">
        <f t="shared" si="1"/>
        <v>G10 - Tvorba kanálu/mechanizmu výmeny a zdieľania informácií a dát</v>
      </c>
    </row>
    <row r="104" spans="2:9" x14ac:dyDescent="0.25">
      <c r="B104" s="35" t="s">
        <v>96</v>
      </c>
      <c r="C104" s="36" t="s">
        <v>101</v>
      </c>
      <c r="D104" s="35" t="s">
        <v>533</v>
      </c>
      <c r="E104" s="35" t="s">
        <v>265</v>
      </c>
      <c r="F104" s="35" t="s">
        <v>177</v>
      </c>
      <c r="H104" t="s">
        <v>662</v>
      </c>
      <c r="I104" t="str">
        <f t="shared" si="1"/>
        <v>G11 - Výmenné stáže pedagógov za účelom výmeny skúseností  pri vzdelávacích postupov v celoživotnom vzdelávaní</v>
      </c>
    </row>
    <row r="105" spans="2:9" x14ac:dyDescent="0.25">
      <c r="B105" s="35" t="s">
        <v>96</v>
      </c>
      <c r="C105" s="36" t="s">
        <v>101</v>
      </c>
      <c r="D105" s="35" t="s">
        <v>533</v>
      </c>
      <c r="E105" s="35" t="s">
        <v>266</v>
      </c>
      <c r="F105" s="35" t="s">
        <v>36</v>
      </c>
      <c r="H105" t="s">
        <v>663</v>
      </c>
      <c r="I105" t="str">
        <f t="shared" si="1"/>
        <v>G12 - Definícia spoločných potrieb trhu práce vo vzťahu k celoživotnému vzdelávaniu (napr. okrúhle stoly medzi zamestnávateľmi a poskytovateľmi celoživotného učenia a ďalšími aktérmi trhu práce)</v>
      </c>
    </row>
    <row r="106" spans="2:9" x14ac:dyDescent="0.25">
      <c r="B106" s="35" t="s">
        <v>96</v>
      </c>
      <c r="C106" s="36" t="s">
        <v>101</v>
      </c>
      <c r="D106" s="35" t="s">
        <v>533</v>
      </c>
      <c r="E106" s="35" t="s">
        <v>267</v>
      </c>
      <c r="F106" s="35" t="s">
        <v>36</v>
      </c>
      <c r="H106" t="s">
        <v>664</v>
      </c>
      <c r="I106" t="str">
        <f t="shared" si="1"/>
        <v>G13 - Spracovanie koncepcie/plánu spoločných aktivít pre rozvoj CŽV</v>
      </c>
    </row>
    <row r="107" spans="2:9" x14ac:dyDescent="0.25">
      <c r="B107" s="35" t="s">
        <v>96</v>
      </c>
      <c r="C107" s="36" t="s">
        <v>101</v>
      </c>
      <c r="D107" s="35" t="s">
        <v>533</v>
      </c>
      <c r="E107" s="35" t="s">
        <v>251</v>
      </c>
      <c r="F107" s="35" t="s">
        <v>36</v>
      </c>
      <c r="H107" t="s">
        <v>665</v>
      </c>
      <c r="I107" t="str">
        <f t="shared" si="1"/>
        <v>G14 - Príprava spoločných vzdelávacích výstupov/ programov</v>
      </c>
    </row>
    <row r="108" spans="2:9" x14ac:dyDescent="0.25">
      <c r="B108" s="35" t="s">
        <v>96</v>
      </c>
      <c r="C108" s="36" t="s">
        <v>101</v>
      </c>
      <c r="D108" s="35" t="s">
        <v>533</v>
      </c>
      <c r="E108" s="35" t="s">
        <v>268</v>
      </c>
      <c r="F108" s="35" t="s">
        <v>36</v>
      </c>
      <c r="H108" t="s">
        <v>666</v>
      </c>
      <c r="I108" t="str">
        <f t="shared" si="1"/>
        <v>G15 - Poriadenie vybavenia k zavedeniu programov celoživotného vzdelávania/ inovatívnych prístupov</v>
      </c>
    </row>
    <row r="109" spans="2:9" x14ac:dyDescent="0.25">
      <c r="B109" s="35" t="s">
        <v>96</v>
      </c>
      <c r="C109" s="36" t="s">
        <v>101</v>
      </c>
      <c r="D109" s="35" t="s">
        <v>533</v>
      </c>
      <c r="E109" s="35" t="s">
        <v>256</v>
      </c>
      <c r="F109" s="35" t="s">
        <v>36</v>
      </c>
      <c r="H109" t="s">
        <v>667</v>
      </c>
      <c r="I109" t="str">
        <f t="shared" si="1"/>
        <v>G16 - Prezentačné a propagačné aktivity vo vzťahu k realizovanému projektu</v>
      </c>
    </row>
    <row r="110" spans="2:9" x14ac:dyDescent="0.25">
      <c r="B110" s="35" t="s">
        <v>96</v>
      </c>
      <c r="C110" s="36" t="s">
        <v>102</v>
      </c>
      <c r="D110" s="35" t="s">
        <v>534</v>
      </c>
      <c r="E110" s="35" t="s">
        <v>269</v>
      </c>
      <c r="F110" s="35" t="s">
        <v>284</v>
      </c>
      <c r="H110" t="s">
        <v>561</v>
      </c>
      <c r="I110" t="str">
        <f t="shared" si="1"/>
        <v>A01 - Vytvorenie pracovného/expertného tímu</v>
      </c>
    </row>
    <row r="111" spans="2:9" x14ac:dyDescent="0.25">
      <c r="B111" s="35" t="s">
        <v>96</v>
      </c>
      <c r="C111" s="36" t="s">
        <v>102</v>
      </c>
      <c r="D111" s="35" t="s">
        <v>534</v>
      </c>
      <c r="E111" s="35" t="s">
        <v>270</v>
      </c>
      <c r="F111" s="35" t="s">
        <v>284</v>
      </c>
      <c r="H111" t="s">
        <v>562</v>
      </c>
      <c r="I111" t="str">
        <f t="shared" si="1"/>
        <v>A02 - Stretnutie pracovného/expertného tímu</v>
      </c>
    </row>
    <row r="112" spans="2:9" x14ac:dyDescent="0.25">
      <c r="B112" s="35" t="s">
        <v>96</v>
      </c>
      <c r="C112" s="36" t="s">
        <v>102</v>
      </c>
      <c r="D112" s="35" t="s">
        <v>534</v>
      </c>
      <c r="E112" s="35" t="s">
        <v>271</v>
      </c>
      <c r="F112" s="35" t="s">
        <v>284</v>
      </c>
      <c r="H112" t="s">
        <v>563</v>
      </c>
      <c r="I112" t="str">
        <f t="shared" si="1"/>
        <v>A03 - Príprava a zavedenie opatrení k včasnému overovaní produktov, schopností vyspelej výroby a prvovýroby najme v oblasti kľúčových technológií a technológií pre všeobecné použite</v>
      </c>
    </row>
    <row r="113" spans="2:9" x14ac:dyDescent="0.25">
      <c r="B113" s="35" t="s">
        <v>96</v>
      </c>
      <c r="C113" s="36" t="s">
        <v>102</v>
      </c>
      <c r="D113" s="35" t="s">
        <v>534</v>
      </c>
      <c r="E113" s="35" t="s">
        <v>272</v>
      </c>
      <c r="F113" s="35" t="s">
        <v>284</v>
      </c>
      <c r="H113" t="s">
        <v>564</v>
      </c>
      <c r="I113" t="str">
        <f t="shared" si="1"/>
        <v>A04 - Príprava a zavedenie podnikových investícií do výskumu a inovácií</v>
      </c>
    </row>
    <row r="114" spans="2:9" x14ac:dyDescent="0.25">
      <c r="B114" s="35" t="s">
        <v>96</v>
      </c>
      <c r="C114" s="36" t="s">
        <v>102</v>
      </c>
      <c r="D114" s="35" t="s">
        <v>534</v>
      </c>
      <c r="E114" s="35" t="s">
        <v>273</v>
      </c>
      <c r="F114" s="35" t="s">
        <v>285</v>
      </c>
      <c r="H114" t="s">
        <v>565</v>
      </c>
      <c r="I114" t="str">
        <f t="shared" si="1"/>
        <v>A05 - Aktivity na vytváranie väzieb a súčinnosti medzi podnikmi a strediskami výskumu a vývoja a vysokými školami</v>
      </c>
    </row>
    <row r="115" spans="2:9" x14ac:dyDescent="0.25">
      <c r="B115" s="35" t="s">
        <v>96</v>
      </c>
      <c r="C115" s="36" t="s">
        <v>102</v>
      </c>
      <c r="D115" s="35" t="s">
        <v>534</v>
      </c>
      <c r="E115" s="35" t="s">
        <v>274</v>
      </c>
      <c r="F115" s="35" t="s">
        <v>285</v>
      </c>
      <c r="H115" t="s">
        <v>566</v>
      </c>
      <c r="I115" t="str">
        <f t="shared" si="1"/>
        <v>A06 - Realizácia aplikovaného výskumu/ vývoja na základe definície požiadaviek s dorazom na zapojenie stredísk  výskumu/vývoja a vysokých škôl  (vlastný výskum, kolektívny a predkonkurenčný vývoj)</v>
      </c>
    </row>
    <row r="116" spans="2:9" x14ac:dyDescent="0.25">
      <c r="B116" s="35" t="s">
        <v>96</v>
      </c>
      <c r="C116" s="36" t="s">
        <v>102</v>
      </c>
      <c r="D116" s="35" t="s">
        <v>534</v>
      </c>
      <c r="E116" s="35" t="s">
        <v>275</v>
      </c>
      <c r="F116" s="35" t="s">
        <v>285</v>
      </c>
      <c r="H116" t="s">
        <v>567</v>
      </c>
      <c r="I116" t="str">
        <f t="shared" si="1"/>
        <v>A07 - Realizácia znalostného transferu</v>
      </c>
    </row>
    <row r="117" spans="2:9" x14ac:dyDescent="0.25">
      <c r="B117" s="35" t="s">
        <v>96</v>
      </c>
      <c r="C117" s="36" t="s">
        <v>102</v>
      </c>
      <c r="D117" s="35" t="s">
        <v>534</v>
      </c>
      <c r="E117" s="35" t="s">
        <v>276</v>
      </c>
      <c r="F117" s="35" t="s">
        <v>286</v>
      </c>
      <c r="H117" t="s">
        <v>568</v>
      </c>
      <c r="I117" t="str">
        <f t="shared" si="1"/>
        <v>A08 - Príprava spoločných projektov</v>
      </c>
    </row>
    <row r="118" spans="2:9" x14ac:dyDescent="0.25">
      <c r="B118" s="35" t="s">
        <v>96</v>
      </c>
      <c r="C118" s="36" t="s">
        <v>102</v>
      </c>
      <c r="D118" s="35" t="s">
        <v>534</v>
      </c>
      <c r="E118" s="35" t="s">
        <v>219</v>
      </c>
      <c r="F118" s="35" t="s">
        <v>286</v>
      </c>
      <c r="H118" t="s">
        <v>569</v>
      </c>
      <c r="I118" t="str">
        <f t="shared" si="1"/>
        <v>A09 - Tvorba kanálu/mechanizmu výmeny a zdieľania informácií a dát</v>
      </c>
    </row>
    <row r="119" spans="2:9" x14ac:dyDescent="0.25">
      <c r="B119" s="35" t="s">
        <v>96</v>
      </c>
      <c r="C119" s="36" t="s">
        <v>102</v>
      </c>
      <c r="D119" s="35" t="s">
        <v>534</v>
      </c>
      <c r="E119" s="35" t="s">
        <v>277</v>
      </c>
      <c r="F119" s="35" t="s">
        <v>286</v>
      </c>
      <c r="H119" t="s">
        <v>570</v>
      </c>
      <c r="I119" t="str">
        <f t="shared" si="1"/>
        <v>A10 - Vytvorení spoločných databází</v>
      </c>
    </row>
    <row r="120" spans="2:9" x14ac:dyDescent="0.25">
      <c r="B120" s="35" t="s">
        <v>96</v>
      </c>
      <c r="C120" s="36" t="s">
        <v>102</v>
      </c>
      <c r="D120" s="35" t="s">
        <v>534</v>
      </c>
      <c r="E120" s="35" t="s">
        <v>278</v>
      </c>
      <c r="F120" s="35" t="s">
        <v>286</v>
      </c>
      <c r="H120" t="s">
        <v>571</v>
      </c>
      <c r="I120" t="str">
        <f t="shared" si="1"/>
        <v>A11 - Definícia požiadaviek podnikateľského sektoru na aplikovaný výskum/vývoj</v>
      </c>
    </row>
    <row r="121" spans="2:9" x14ac:dyDescent="0.25">
      <c r="B121" s="35" t="s">
        <v>96</v>
      </c>
      <c r="C121" s="36" t="s">
        <v>102</v>
      </c>
      <c r="D121" s="35" t="s">
        <v>534</v>
      </c>
      <c r="E121" s="35" t="s">
        <v>279</v>
      </c>
      <c r="F121" s="35" t="s">
        <v>36</v>
      </c>
      <c r="H121" t="s">
        <v>572</v>
      </c>
      <c r="I121" t="str">
        <f t="shared" si="1"/>
        <v>A12 - Nákup expertných služieb v oblasti aplikovaného výskumu/vývoja (meranie, skúšky, výpočty, konzultácie, transfer duševného vlastníctva) s cieľom zahájenia/zintenzívnenia inovačných aktivít MSP</v>
      </c>
    </row>
    <row r="122" spans="2:9" x14ac:dyDescent="0.25">
      <c r="B122" s="35" t="s">
        <v>96</v>
      </c>
      <c r="C122" s="36" t="s">
        <v>102</v>
      </c>
      <c r="D122" s="35" t="s">
        <v>534</v>
      </c>
      <c r="E122" s="35" t="s">
        <v>280</v>
      </c>
      <c r="F122" s="35" t="s">
        <v>36</v>
      </c>
      <c r="H122" t="s">
        <v>573</v>
      </c>
      <c r="I122" t="str">
        <f t="shared" si="1"/>
        <v>A13 - Nákup licencií, patentov</v>
      </c>
    </row>
    <row r="123" spans="2:9" x14ac:dyDescent="0.25">
      <c r="B123" s="35" t="s">
        <v>96</v>
      </c>
      <c r="C123" s="36" t="s">
        <v>102</v>
      </c>
      <c r="D123" s="35" t="s">
        <v>534</v>
      </c>
      <c r="E123" s="35" t="s">
        <v>281</v>
      </c>
      <c r="F123" s="35" t="s">
        <v>36</v>
      </c>
      <c r="H123" t="s">
        <v>574</v>
      </c>
      <c r="I123" t="str">
        <f t="shared" si="1"/>
        <v>A14 - Príprava realizačnej dokumentácie ( stavebná dokumentácia)</v>
      </c>
    </row>
    <row r="124" spans="2:9" x14ac:dyDescent="0.25">
      <c r="B124" s="35" t="s">
        <v>96</v>
      </c>
      <c r="C124" s="36" t="s">
        <v>102</v>
      </c>
      <c r="D124" s="35" t="s">
        <v>534</v>
      </c>
      <c r="E124" s="35" t="s">
        <v>282</v>
      </c>
      <c r="F124" s="35" t="s">
        <v>36</v>
      </c>
      <c r="H124" t="s">
        <v>575</v>
      </c>
      <c r="I124" t="str">
        <f t="shared" si="1"/>
        <v>A15 - Stavebné úpravy v súvislosti s obstaraním vybavenia</v>
      </c>
    </row>
    <row r="125" spans="2:9" x14ac:dyDescent="0.25">
      <c r="B125" s="35" t="s">
        <v>96</v>
      </c>
      <c r="C125" s="36" t="s">
        <v>102</v>
      </c>
      <c r="D125" s="35" t="s">
        <v>534</v>
      </c>
      <c r="E125" s="35" t="s">
        <v>283</v>
      </c>
      <c r="F125" s="35" t="s">
        <v>36</v>
      </c>
      <c r="H125" t="s">
        <v>576</v>
      </c>
      <c r="I125" t="str">
        <f t="shared" si="1"/>
        <v>A16 - Obstaranie vybavenia v súvislosti s realizáciou prenosu výsledkov aplikovaného výskumu/vývoja</v>
      </c>
    </row>
    <row r="126" spans="2:9" x14ac:dyDescent="0.25">
      <c r="B126" s="35" t="s">
        <v>96</v>
      </c>
      <c r="C126" s="36" t="s">
        <v>102</v>
      </c>
      <c r="D126" s="35" t="s">
        <v>534</v>
      </c>
      <c r="E126" s="35" t="s">
        <v>256</v>
      </c>
      <c r="F126" s="35" t="s">
        <v>36</v>
      </c>
      <c r="H126" t="s">
        <v>577</v>
      </c>
      <c r="I126" t="str">
        <f t="shared" si="1"/>
        <v>A17 - Prezentačné a propagačné aktivity vo vzťahu k realizovanému projektu</v>
      </c>
    </row>
    <row r="127" spans="2:9" x14ac:dyDescent="0.25">
      <c r="B127" s="35" t="s">
        <v>96</v>
      </c>
      <c r="C127" s="37" t="s">
        <v>102</v>
      </c>
      <c r="D127" s="35" t="s">
        <v>535</v>
      </c>
      <c r="E127" s="35" t="s">
        <v>269</v>
      </c>
      <c r="F127" s="35" t="s">
        <v>284</v>
      </c>
      <c r="H127" t="s">
        <v>578</v>
      </c>
      <c r="I127" t="str">
        <f t="shared" si="1"/>
        <v>B01 - Vytvorenie pracovného/expertného tímu</v>
      </c>
    </row>
    <row r="128" spans="2:9" x14ac:dyDescent="0.25">
      <c r="B128" s="35" t="s">
        <v>96</v>
      </c>
      <c r="C128" s="37" t="s">
        <v>102</v>
      </c>
      <c r="D128" s="35" t="s">
        <v>535</v>
      </c>
      <c r="E128" s="35" t="s">
        <v>287</v>
      </c>
      <c r="F128" s="35" t="s">
        <v>284</v>
      </c>
      <c r="H128" t="s">
        <v>579</v>
      </c>
      <c r="I128" t="str">
        <f t="shared" si="1"/>
        <v>B02 - Stretnutie pracovného/expertného  tímu</v>
      </c>
    </row>
    <row r="129" spans="2:9" x14ac:dyDescent="0.25">
      <c r="B129" s="35" t="s">
        <v>96</v>
      </c>
      <c r="C129" s="37" t="s">
        <v>102</v>
      </c>
      <c r="D129" s="35" t="s">
        <v>535</v>
      </c>
      <c r="E129" s="35" t="s">
        <v>288</v>
      </c>
      <c r="F129" s="35" t="s">
        <v>284</v>
      </c>
      <c r="H129" t="s">
        <v>580</v>
      </c>
      <c r="I129" t="str">
        <f t="shared" si="1"/>
        <v>B03 - Aktivity pre vytvorenie cezhraničnej siete/klastru podporujúci rozvoj perspektívnych odvetví a oblastí</v>
      </c>
    </row>
    <row r="130" spans="2:9" x14ac:dyDescent="0.25">
      <c r="B130" s="35" t="s">
        <v>96</v>
      </c>
      <c r="C130" s="37" t="s">
        <v>102</v>
      </c>
      <c r="D130" s="35" t="s">
        <v>535</v>
      </c>
      <c r="E130" s="35" t="s">
        <v>289</v>
      </c>
      <c r="F130" s="35" t="s">
        <v>284</v>
      </c>
      <c r="H130" t="s">
        <v>581</v>
      </c>
      <c r="I130" t="str">
        <f t="shared" si="1"/>
        <v>B04 - Budovanie cezhraničných výskumných centier</v>
      </c>
    </row>
    <row r="131" spans="2:9" x14ac:dyDescent="0.25">
      <c r="B131" s="35" t="s">
        <v>96</v>
      </c>
      <c r="C131" s="37" t="s">
        <v>102</v>
      </c>
      <c r="D131" s="35" t="s">
        <v>535</v>
      </c>
      <c r="E131" s="35" t="s">
        <v>290</v>
      </c>
      <c r="F131" s="35" t="s">
        <v>284</v>
      </c>
      <c r="H131" t="s">
        <v>582</v>
      </c>
      <c r="I131" t="str">
        <f t="shared" si="1"/>
        <v>B05 - Realizácia strategicky významné aktivity v oblasti vývoja /inovácie nových produktov/služieb pre MSP</v>
      </c>
    </row>
    <row r="132" spans="2:9" x14ac:dyDescent="0.25">
      <c r="B132" s="35" t="s">
        <v>96</v>
      </c>
      <c r="C132" s="37" t="s">
        <v>102</v>
      </c>
      <c r="D132" s="35" t="s">
        <v>535</v>
      </c>
      <c r="E132" s="35" t="s">
        <v>291</v>
      </c>
      <c r="F132" s="35" t="s">
        <v>284</v>
      </c>
      <c r="H132" t="s">
        <v>583</v>
      </c>
      <c r="I132" t="str">
        <f t="shared" ref="I132:I195" si="2">CONCATENATE(H132," - ",E132)</f>
        <v>B06 - Realizácia strategicky významné aktivity v oblasti zlepšenia podnikových procesov, vrátane produktových certifikácií pre MSP</v>
      </c>
    </row>
    <row r="133" spans="2:9" x14ac:dyDescent="0.25">
      <c r="B133" s="35" t="s">
        <v>96</v>
      </c>
      <c r="C133" s="37" t="s">
        <v>102</v>
      </c>
      <c r="D133" s="35" t="s">
        <v>535</v>
      </c>
      <c r="E133" s="35" t="s">
        <v>292</v>
      </c>
      <c r="F133" s="35" t="s">
        <v>284</v>
      </c>
      <c r="H133" t="s">
        <v>584</v>
      </c>
      <c r="I133" t="str">
        <f t="shared" si="2"/>
        <v>B07 - Realizácia strategicky významné aktivity v oblasti vývoja /inovácie výrobných procesov  pre MSP</v>
      </c>
    </row>
    <row r="134" spans="2:9" x14ac:dyDescent="0.25">
      <c r="B134" s="35" t="s">
        <v>96</v>
      </c>
      <c r="C134" s="37" t="s">
        <v>102</v>
      </c>
      <c r="D134" s="35" t="s">
        <v>535</v>
      </c>
      <c r="E134" s="35" t="s">
        <v>293</v>
      </c>
      <c r="F134" s="35" t="s">
        <v>285</v>
      </c>
      <c r="H134" t="s">
        <v>585</v>
      </c>
      <c r="I134" t="str">
        <f t="shared" si="2"/>
        <v>B08 - Aktivity na vytváranie väzieb a súčinnosti medzi podnikmi a strediskami výskumu a vývoja s vysokými školami</v>
      </c>
    </row>
    <row r="135" spans="2:9" x14ac:dyDescent="0.25">
      <c r="B135" s="35" t="s">
        <v>96</v>
      </c>
      <c r="C135" s="37" t="s">
        <v>102</v>
      </c>
      <c r="D135" s="35" t="s">
        <v>535</v>
      </c>
      <c r="E135" s="35" t="s">
        <v>294</v>
      </c>
      <c r="F135" s="35" t="s">
        <v>286</v>
      </c>
      <c r="H135" t="s">
        <v>586</v>
      </c>
      <c r="I135" t="str">
        <f t="shared" si="2"/>
        <v>B09 - Realizácia nástroja identifikácie spoločných potrieb produktívneho sektora a včasnú orientáciu výskumných a vývojových aktivít na perspektívne odvetvia a oblasti</v>
      </c>
    </row>
    <row r="136" spans="2:9" x14ac:dyDescent="0.25">
      <c r="B136" s="35" t="s">
        <v>96</v>
      </c>
      <c r="C136" s="37" t="s">
        <v>102</v>
      </c>
      <c r="D136" s="35" t="s">
        <v>535</v>
      </c>
      <c r="E136" s="35" t="s">
        <v>219</v>
      </c>
      <c r="F136" s="35" t="s">
        <v>286</v>
      </c>
      <c r="H136" t="s">
        <v>587</v>
      </c>
      <c r="I136" t="str">
        <f t="shared" si="2"/>
        <v>B10 - Tvorba kanálu/mechanizmu výmeny a zdieľania informácií a dát</v>
      </c>
    </row>
    <row r="137" spans="2:9" x14ac:dyDescent="0.25">
      <c r="B137" s="35" t="s">
        <v>96</v>
      </c>
      <c r="C137" s="37" t="s">
        <v>102</v>
      </c>
      <c r="D137" s="35" t="s">
        <v>535</v>
      </c>
      <c r="E137" s="35" t="s">
        <v>295</v>
      </c>
      <c r="F137" s="35" t="s">
        <v>286</v>
      </c>
      <c r="H137" t="s">
        <v>588</v>
      </c>
      <c r="I137" t="str">
        <f t="shared" si="2"/>
        <v>B11 - Vytvorenie spoločných metodík a hodnotenia</v>
      </c>
    </row>
    <row r="138" spans="2:9" x14ac:dyDescent="0.25">
      <c r="B138" s="35" t="s">
        <v>96</v>
      </c>
      <c r="C138" s="37" t="s">
        <v>102</v>
      </c>
      <c r="D138" s="35" t="s">
        <v>535</v>
      </c>
      <c r="E138" s="35" t="s">
        <v>276</v>
      </c>
      <c r="F138" s="35" t="s">
        <v>286</v>
      </c>
      <c r="H138" t="s">
        <v>589</v>
      </c>
      <c r="I138" t="str">
        <f t="shared" si="2"/>
        <v>B12 - Príprava spoločných projektov</v>
      </c>
    </row>
    <row r="139" spans="2:9" x14ac:dyDescent="0.25">
      <c r="B139" s="35" t="s">
        <v>96</v>
      </c>
      <c r="C139" s="37" t="s">
        <v>102</v>
      </c>
      <c r="D139" s="35" t="s">
        <v>535</v>
      </c>
      <c r="E139" s="35" t="s">
        <v>296</v>
      </c>
      <c r="F139" s="35" t="s">
        <v>36</v>
      </c>
      <c r="H139" t="s">
        <v>590</v>
      </c>
      <c r="I139" t="str">
        <f t="shared" si="2"/>
        <v>B13 - Definícia spoločných potrieb produktívneho sektora  vo vzťahu k včasnej orientácii výskumných a vývojových aktivít na perspektívne oblasti a odvetvia</v>
      </c>
    </row>
    <row r="140" spans="2:9" x14ac:dyDescent="0.25">
      <c r="B140" s="35" t="s">
        <v>96</v>
      </c>
      <c r="C140" s="37" t="s">
        <v>102</v>
      </c>
      <c r="D140" s="35" t="s">
        <v>535</v>
      </c>
      <c r="E140" s="35" t="s">
        <v>297</v>
      </c>
      <c r="F140" s="35" t="s">
        <v>36</v>
      </c>
      <c r="H140" t="s">
        <v>591</v>
      </c>
      <c r="I140" t="str">
        <f t="shared" si="2"/>
        <v>B14 - Príprava nástroja identifikácie spoločných potrieb produktívneho sektora a včasnú orientáciu výskumných a vývojových aktivít na perspektívne odvetvia a oblasti</v>
      </c>
    </row>
    <row r="141" spans="2:9" x14ac:dyDescent="0.25">
      <c r="B141" s="35" t="s">
        <v>96</v>
      </c>
      <c r="C141" s="37" t="s">
        <v>102</v>
      </c>
      <c r="D141" s="35" t="s">
        <v>535</v>
      </c>
      <c r="E141" s="35" t="s">
        <v>298</v>
      </c>
      <c r="F141" s="35" t="s">
        <v>36</v>
      </c>
      <c r="H141" t="s">
        <v>592</v>
      </c>
      <c r="I141" t="str">
        <f t="shared" si="2"/>
        <v>B15 - Poriadenie vybavenia – nákup technológií nevyhnutných pre zavedenie a prevádzku realizovaných nástrojov identifikácie spoločných potrieb produktívneho sektora a včasnú orientáciu výskumných a vývojových aktivít na perspektívne odvetvia a oblasti.</v>
      </c>
    </row>
    <row r="142" spans="2:9" x14ac:dyDescent="0.25">
      <c r="B142" s="35" t="s">
        <v>96</v>
      </c>
      <c r="C142" s="37" t="s">
        <v>102</v>
      </c>
      <c r="D142" s="35" t="s">
        <v>535</v>
      </c>
      <c r="E142" s="35" t="s">
        <v>256</v>
      </c>
      <c r="F142" s="35" t="s">
        <v>36</v>
      </c>
      <c r="H142" t="s">
        <v>593</v>
      </c>
      <c r="I142" t="str">
        <f t="shared" si="2"/>
        <v>B16 - Prezentačné a propagačné aktivity vo vzťahu k realizovanému projektu</v>
      </c>
    </row>
    <row r="143" spans="2:9" x14ac:dyDescent="0.25">
      <c r="B143" s="35" t="s">
        <v>96</v>
      </c>
      <c r="C143" s="37" t="s">
        <v>102</v>
      </c>
      <c r="D143" s="35" t="s">
        <v>536</v>
      </c>
      <c r="E143" s="35" t="s">
        <v>299</v>
      </c>
      <c r="F143" s="35" t="s">
        <v>284</v>
      </c>
      <c r="H143" t="s">
        <v>596</v>
      </c>
      <c r="I143" t="str">
        <f t="shared" si="2"/>
        <v>C01 - Spracovanie stratégie rozvoja v oblasti inteligentného rozvoja a využívania inovácií v cezhraničnom regióne</v>
      </c>
    </row>
    <row r="144" spans="2:9" x14ac:dyDescent="0.25">
      <c r="B144" s="35" t="s">
        <v>96</v>
      </c>
      <c r="C144" s="37" t="s">
        <v>102</v>
      </c>
      <c r="D144" s="35" t="s">
        <v>536</v>
      </c>
      <c r="E144" s="35" t="s">
        <v>300</v>
      </c>
      <c r="F144" s="35" t="s">
        <v>285</v>
      </c>
      <c r="H144" t="s">
        <v>597</v>
      </c>
      <c r="I144" t="str">
        <f t="shared" si="2"/>
        <v>C02 - Vytvorenie pracovného/expertného tímu s dorazom na súčinnosť  medzi podnikmi a strediskami výskumu a vývoja s vysokými školami</v>
      </c>
    </row>
    <row r="145" spans="2:9" x14ac:dyDescent="0.25">
      <c r="B145" s="35" t="s">
        <v>96</v>
      </c>
      <c r="C145" s="37" t="s">
        <v>102</v>
      </c>
      <c r="D145" s="35" t="s">
        <v>536</v>
      </c>
      <c r="E145" s="35" t="s">
        <v>219</v>
      </c>
      <c r="F145" s="35" t="s">
        <v>286</v>
      </c>
      <c r="H145" t="s">
        <v>598</v>
      </c>
      <c r="I145" t="str">
        <f t="shared" si="2"/>
        <v>C03 - Tvorba kanálu/mechanizmu výmeny a zdieľania informácií a dát</v>
      </c>
    </row>
    <row r="146" spans="2:9" x14ac:dyDescent="0.25">
      <c r="B146" s="35" t="s">
        <v>96</v>
      </c>
      <c r="C146" s="37" t="s">
        <v>102</v>
      </c>
      <c r="D146" s="35" t="s">
        <v>536</v>
      </c>
      <c r="E146" s="35" t="s">
        <v>295</v>
      </c>
      <c r="F146" s="35" t="s">
        <v>286</v>
      </c>
      <c r="H146" t="s">
        <v>599</v>
      </c>
      <c r="I146" t="str">
        <f t="shared" si="2"/>
        <v>C04 - Vytvorenie spoločných metodík a hodnotenia</v>
      </c>
    </row>
    <row r="147" spans="2:9" x14ac:dyDescent="0.25">
      <c r="B147" s="35" t="s">
        <v>96</v>
      </c>
      <c r="C147" s="37" t="s">
        <v>102</v>
      </c>
      <c r="D147" s="35" t="s">
        <v>536</v>
      </c>
      <c r="E147" s="35" t="s">
        <v>301</v>
      </c>
      <c r="F147" s="35" t="s">
        <v>286</v>
      </c>
      <c r="H147" t="s">
        <v>600</v>
      </c>
      <c r="I147" t="str">
        <f t="shared" si="2"/>
        <v>C05 - Vytvorenie spoločných databáz</v>
      </c>
    </row>
    <row r="148" spans="2:9" x14ac:dyDescent="0.25">
      <c r="B148" s="35" t="s">
        <v>96</v>
      </c>
      <c r="C148" s="37" t="s">
        <v>102</v>
      </c>
      <c r="D148" s="35" t="s">
        <v>536</v>
      </c>
      <c r="E148" s="35" t="s">
        <v>276</v>
      </c>
      <c r="F148" s="35" t="s">
        <v>286</v>
      </c>
      <c r="H148" t="s">
        <v>601</v>
      </c>
      <c r="I148" t="str">
        <f t="shared" si="2"/>
        <v>C06 - Príprava spoločných projektov</v>
      </c>
    </row>
    <row r="149" spans="2:9" x14ac:dyDescent="0.25">
      <c r="B149" s="35" t="s">
        <v>96</v>
      </c>
      <c r="C149" s="37" t="s">
        <v>102</v>
      </c>
      <c r="D149" s="35" t="s">
        <v>536</v>
      </c>
      <c r="E149" s="35" t="s">
        <v>287</v>
      </c>
      <c r="F149" s="35" t="s">
        <v>36</v>
      </c>
      <c r="H149" t="s">
        <v>668</v>
      </c>
      <c r="I149" t="str">
        <f t="shared" si="2"/>
        <v>C07 - Stretnutie pracovného/expertného  tímu</v>
      </c>
    </row>
    <row r="150" spans="2:9" x14ac:dyDescent="0.25">
      <c r="B150" s="35" t="s">
        <v>96</v>
      </c>
      <c r="C150" s="37" t="s">
        <v>102</v>
      </c>
      <c r="D150" s="35" t="s">
        <v>536</v>
      </c>
      <c r="E150" s="35" t="s">
        <v>222</v>
      </c>
      <c r="F150" s="35" t="s">
        <v>36</v>
      </c>
      <c r="H150" t="s">
        <v>669</v>
      </c>
      <c r="I150" t="str">
        <f t="shared" si="2"/>
        <v>C08 - Zber dát</v>
      </c>
    </row>
    <row r="151" spans="2:9" x14ac:dyDescent="0.25">
      <c r="B151" s="35" t="s">
        <v>96</v>
      </c>
      <c r="C151" s="37" t="s">
        <v>102</v>
      </c>
      <c r="D151" s="35" t="s">
        <v>536</v>
      </c>
      <c r="E151" s="35" t="s">
        <v>302</v>
      </c>
      <c r="F151" s="35" t="s">
        <v>36</v>
      </c>
      <c r="H151" t="s">
        <v>670</v>
      </c>
      <c r="I151" t="str">
        <f t="shared" si="2"/>
        <v>C09 - Definícia potrieb cezhraničného územia v oblasti inteligentného rozvoja a využívania inovácií</v>
      </c>
    </row>
    <row r="152" spans="2:9" x14ac:dyDescent="0.25">
      <c r="B152" s="35" t="s">
        <v>96</v>
      </c>
      <c r="C152" s="37" t="s">
        <v>102</v>
      </c>
      <c r="D152" s="35" t="s">
        <v>536</v>
      </c>
      <c r="E152" s="35" t="s">
        <v>303</v>
      </c>
      <c r="F152" s="35" t="s">
        <v>36</v>
      </c>
      <c r="H152" t="s">
        <v>671</v>
      </c>
      <c r="I152" t="str">
        <f t="shared" si="2"/>
        <v>C10 - Spracovanie analytickej časti</v>
      </c>
    </row>
    <row r="153" spans="2:9" x14ac:dyDescent="0.25">
      <c r="B153" s="35" t="s">
        <v>96</v>
      </c>
      <c r="C153" s="37" t="s">
        <v>102</v>
      </c>
      <c r="D153" s="35" t="s">
        <v>536</v>
      </c>
      <c r="E153" s="35" t="s">
        <v>304</v>
      </c>
      <c r="F153" s="35" t="s">
        <v>36</v>
      </c>
      <c r="H153" t="s">
        <v>672</v>
      </c>
      <c r="I153" t="str">
        <f t="shared" si="2"/>
        <v>C11 - Spracovanie expertných posudkov/hodnotení</v>
      </c>
    </row>
    <row r="154" spans="2:9" x14ac:dyDescent="0.25">
      <c r="B154" s="35" t="s">
        <v>96</v>
      </c>
      <c r="C154" s="37" t="s">
        <v>102</v>
      </c>
      <c r="D154" s="35" t="s">
        <v>536</v>
      </c>
      <c r="E154" s="35" t="s">
        <v>305</v>
      </c>
      <c r="F154" s="35" t="s">
        <v>36</v>
      </c>
      <c r="H154" t="s">
        <v>673</v>
      </c>
      <c r="I154" t="str">
        <f t="shared" si="2"/>
        <v>C12 - Nákup služieb špecializovaného poradenstva v oblasti strategické riadenie a managment</v>
      </c>
    </row>
    <row r="155" spans="2:9" x14ac:dyDescent="0.25">
      <c r="B155" s="35" t="s">
        <v>96</v>
      </c>
      <c r="C155" s="37" t="s">
        <v>102</v>
      </c>
      <c r="D155" s="35" t="s">
        <v>536</v>
      </c>
      <c r="E155" s="35" t="s">
        <v>256</v>
      </c>
      <c r="F155" s="35" t="s">
        <v>36</v>
      </c>
      <c r="H155" t="s">
        <v>674</v>
      </c>
      <c r="I155" t="str">
        <f t="shared" si="2"/>
        <v>C13 - Prezentačné a propagačné aktivity vo vzťahu k realizovanému projektu</v>
      </c>
    </row>
    <row r="156" spans="2:9" x14ac:dyDescent="0.25">
      <c r="B156" s="35" t="s">
        <v>96</v>
      </c>
      <c r="C156" s="37" t="s">
        <v>102</v>
      </c>
      <c r="D156" s="35" t="s">
        <v>537</v>
      </c>
      <c r="E156" s="35" t="s">
        <v>306</v>
      </c>
      <c r="F156" s="35" t="s">
        <v>284</v>
      </c>
      <c r="H156" t="s">
        <v>602</v>
      </c>
      <c r="I156" t="str">
        <f t="shared" si="2"/>
        <v>D01 - Aktivity subjektov inovačnej infraštruktúry (podnikateľských inovačných centier, vedecko-technických parkov) v oblasti zvyšovania absorpčnej kapacity cezhraničného územia</v>
      </c>
    </row>
    <row r="157" spans="2:9" x14ac:dyDescent="0.25">
      <c r="B157" s="35" t="s">
        <v>96</v>
      </c>
      <c r="C157" s="37" t="s">
        <v>102</v>
      </c>
      <c r="D157" s="35" t="s">
        <v>537</v>
      </c>
      <c r="E157" s="35" t="s">
        <v>276</v>
      </c>
      <c r="F157" s="35" t="s">
        <v>284</v>
      </c>
      <c r="H157" t="s">
        <v>603</v>
      </c>
      <c r="I157" t="str">
        <f t="shared" si="2"/>
        <v>D02 - Príprava spoločných projektov</v>
      </c>
    </row>
    <row r="158" spans="2:9" x14ac:dyDescent="0.25">
      <c r="B158" s="35" t="s">
        <v>96</v>
      </c>
      <c r="C158" s="37" t="s">
        <v>102</v>
      </c>
      <c r="D158" s="35" t="s">
        <v>537</v>
      </c>
      <c r="E158" s="35" t="s">
        <v>300</v>
      </c>
      <c r="F158" s="35" t="s">
        <v>285</v>
      </c>
      <c r="H158" t="s">
        <v>604</v>
      </c>
      <c r="I158" t="str">
        <f t="shared" si="2"/>
        <v>D03 - Vytvorenie pracovného/expertného tímu s dorazom na súčinnosť  medzi podnikmi a strediskami výskumu a vývoja s vysokými školami</v>
      </c>
    </row>
    <row r="159" spans="2:9" x14ac:dyDescent="0.25">
      <c r="B159" s="35" t="s">
        <v>96</v>
      </c>
      <c r="C159" s="37" t="s">
        <v>102</v>
      </c>
      <c r="D159" s="35" t="s">
        <v>537</v>
      </c>
      <c r="E159" s="35" t="s">
        <v>287</v>
      </c>
      <c r="F159" s="35" t="s">
        <v>285</v>
      </c>
      <c r="H159" t="s">
        <v>605</v>
      </c>
      <c r="I159" t="str">
        <f t="shared" si="2"/>
        <v>D04 - Stretnutie pracovného/expertného  tímu</v>
      </c>
    </row>
    <row r="160" spans="2:9" x14ac:dyDescent="0.25">
      <c r="B160" s="35" t="s">
        <v>96</v>
      </c>
      <c r="C160" s="37" t="s">
        <v>102</v>
      </c>
      <c r="D160" s="35" t="s">
        <v>537</v>
      </c>
      <c r="E160" s="35" t="s">
        <v>293</v>
      </c>
      <c r="F160" s="35" t="s">
        <v>285</v>
      </c>
      <c r="H160" t="s">
        <v>606</v>
      </c>
      <c r="I160" t="str">
        <f t="shared" si="2"/>
        <v>D05 - Aktivity na vytváranie väzieb a súčinnosti medzi podnikmi a strediskami výskumu a vývoja s vysokými školami</v>
      </c>
    </row>
    <row r="161" spans="2:9" x14ac:dyDescent="0.25">
      <c r="B161" s="35" t="s">
        <v>96</v>
      </c>
      <c r="C161" s="37" t="s">
        <v>102</v>
      </c>
      <c r="D161" s="35" t="s">
        <v>537</v>
      </c>
      <c r="E161" s="35" t="s">
        <v>307</v>
      </c>
      <c r="F161" s="35" t="s">
        <v>286</v>
      </c>
      <c r="H161" t="s">
        <v>607</v>
      </c>
      <c r="I161" t="str">
        <f t="shared" si="2"/>
        <v>D06 - Aktivity pre vytvorenie cezhraničnej siete/klastru a otvorených inovácií inteligentnou špecializáciou</v>
      </c>
    </row>
    <row r="162" spans="2:9" x14ac:dyDescent="0.25">
      <c r="B162" s="35" t="s">
        <v>96</v>
      </c>
      <c r="C162" s="37" t="s">
        <v>102</v>
      </c>
      <c r="D162" s="35" t="s">
        <v>537</v>
      </c>
      <c r="E162" s="35" t="s">
        <v>308</v>
      </c>
      <c r="F162" s="35" t="s">
        <v>286</v>
      </c>
      <c r="H162" t="s">
        <v>608</v>
      </c>
      <c r="I162" t="str">
        <f t="shared" si="2"/>
        <v>D07 - Internacionalizácia klastrov podporujúcich rozvoj perspektívnych odvetví a oblastí</v>
      </c>
    </row>
    <row r="163" spans="2:9" x14ac:dyDescent="0.25">
      <c r="B163" s="35" t="s">
        <v>96</v>
      </c>
      <c r="C163" s="37" t="s">
        <v>102</v>
      </c>
      <c r="D163" s="35" t="s">
        <v>537</v>
      </c>
      <c r="E163" s="35" t="s">
        <v>219</v>
      </c>
      <c r="F163" s="35" t="s">
        <v>286</v>
      </c>
      <c r="H163" t="s">
        <v>609</v>
      </c>
      <c r="I163" t="str">
        <f t="shared" si="2"/>
        <v>D08 - Tvorba kanálu/mechanizmu výmeny a zdieľania informácií a dát</v>
      </c>
    </row>
    <row r="164" spans="2:9" x14ac:dyDescent="0.25">
      <c r="B164" s="35" t="s">
        <v>96</v>
      </c>
      <c r="C164" s="37" t="s">
        <v>102</v>
      </c>
      <c r="D164" s="35" t="s">
        <v>537</v>
      </c>
      <c r="E164" s="35" t="s">
        <v>309</v>
      </c>
      <c r="F164" s="35" t="s">
        <v>286</v>
      </c>
      <c r="H164" t="s">
        <v>610</v>
      </c>
      <c r="I164" t="str">
        <f t="shared" si="2"/>
        <v>D09 - Vytvorenie/ zdieľanie spoločných metodík a hodnotenia</v>
      </c>
    </row>
    <row r="165" spans="2:9" x14ac:dyDescent="0.25">
      <c r="B165" s="35" t="s">
        <v>96</v>
      </c>
      <c r="C165" s="37" t="s">
        <v>102</v>
      </c>
      <c r="D165" s="35" t="s">
        <v>537</v>
      </c>
      <c r="E165" s="35" t="s">
        <v>310</v>
      </c>
      <c r="F165" s="35" t="s">
        <v>286</v>
      </c>
      <c r="H165" t="s">
        <v>611</v>
      </c>
      <c r="I165" t="str">
        <f t="shared" si="2"/>
        <v>D10 - Vytvorenie/ zdieľanie spoločných databáz</v>
      </c>
    </row>
    <row r="166" spans="2:9" x14ac:dyDescent="0.25">
      <c r="B166" s="35" t="s">
        <v>96</v>
      </c>
      <c r="C166" s="37" t="s">
        <v>102</v>
      </c>
      <c r="D166" s="35" t="s">
        <v>537</v>
      </c>
      <c r="E166" s="35" t="s">
        <v>311</v>
      </c>
      <c r="F166" s="35" t="s">
        <v>286</v>
      </c>
      <c r="H166" t="s">
        <v>612</v>
      </c>
      <c r="I166" t="str">
        <f t="shared" si="2"/>
        <v>D11 - Realizácia spoločného technického a aplikovaného výskumu/vývoja/ pilotných projektov s dorazom na využitie stávajúcej infraštruktúry výskumu, vývoja a inovácií</v>
      </c>
    </row>
    <row r="167" spans="2:9" x14ac:dyDescent="0.25">
      <c r="B167" s="35" t="s">
        <v>96</v>
      </c>
      <c r="C167" s="37" t="s">
        <v>102</v>
      </c>
      <c r="D167" s="35" t="s">
        <v>537</v>
      </c>
      <c r="E167" s="35" t="s">
        <v>312</v>
      </c>
      <c r="F167" s="35" t="s">
        <v>286</v>
      </c>
      <c r="H167" t="s">
        <v>613</v>
      </c>
      <c r="I167" t="str">
        <f t="shared" si="2"/>
        <v>D12 - Realizácia opatrení optimalizácie spoločného využitia existujúcej infraštruktúry výskumu, vývoja a inovácií</v>
      </c>
    </row>
    <row r="168" spans="2:9" x14ac:dyDescent="0.25">
      <c r="B168" s="35" t="s">
        <v>96</v>
      </c>
      <c r="C168" s="37" t="s">
        <v>102</v>
      </c>
      <c r="D168" s="35" t="s">
        <v>537</v>
      </c>
      <c r="E168" s="35" t="s">
        <v>313</v>
      </c>
      <c r="F168" s="35" t="s">
        <v>36</v>
      </c>
      <c r="H168" t="s">
        <v>614</v>
      </c>
      <c r="I168" t="str">
        <f t="shared" si="2"/>
        <v>D13 - Spracovanie štúdií/koncepcií optimalizácie spoločného využitia existujúcej infraštruktúry výskumu, vývoja a inovácií</v>
      </c>
    </row>
    <row r="169" spans="2:9" x14ac:dyDescent="0.25">
      <c r="B169" s="35" t="s">
        <v>96</v>
      </c>
      <c r="C169" s="37" t="s">
        <v>102</v>
      </c>
      <c r="D169" s="35" t="s">
        <v>537</v>
      </c>
      <c r="E169" s="35" t="s">
        <v>281</v>
      </c>
      <c r="F169" s="35" t="s">
        <v>36</v>
      </c>
      <c r="H169" t="s">
        <v>615</v>
      </c>
      <c r="I169" t="str">
        <f t="shared" si="2"/>
        <v>D14 - Príprava realizačnej dokumentácie ( stavebná dokumentácia)</v>
      </c>
    </row>
    <row r="170" spans="2:9" x14ac:dyDescent="0.25">
      <c r="B170" s="35" t="s">
        <v>96</v>
      </c>
      <c r="C170" s="37" t="s">
        <v>102</v>
      </c>
      <c r="D170" s="35" t="s">
        <v>537</v>
      </c>
      <c r="E170" s="35" t="s">
        <v>314</v>
      </c>
      <c r="F170" s="35" t="s">
        <v>36</v>
      </c>
      <c r="H170" t="s">
        <v>616</v>
      </c>
      <c r="I170" t="str">
        <f t="shared" si="2"/>
        <v xml:space="preserve">D15 - Stavebné úpravy v súvislosti s obstaraním vybavenia </v>
      </c>
    </row>
    <row r="171" spans="2:9" x14ac:dyDescent="0.25">
      <c r="B171" s="35" t="s">
        <v>96</v>
      </c>
      <c r="C171" s="37" t="s">
        <v>102</v>
      </c>
      <c r="D171" s="35" t="s">
        <v>537</v>
      </c>
      <c r="E171" s="35" t="s">
        <v>315</v>
      </c>
      <c r="F171" s="35" t="s">
        <v>36</v>
      </c>
      <c r="H171" t="s">
        <v>617</v>
      </c>
      <c r="I171" t="str">
        <f t="shared" si="2"/>
        <v>D16 - Poriadenie vybavení v súvislosti s realizáciou prenosu výsledkov aplikovaného výskumu/vývoja</v>
      </c>
    </row>
    <row r="172" spans="2:9" x14ac:dyDescent="0.25">
      <c r="B172" s="35" t="s">
        <v>96</v>
      </c>
      <c r="C172" s="37" t="s">
        <v>102</v>
      </c>
      <c r="D172" s="35" t="s">
        <v>537</v>
      </c>
      <c r="E172" s="35" t="s">
        <v>256</v>
      </c>
      <c r="F172" s="35" t="s">
        <v>36</v>
      </c>
      <c r="H172" t="s">
        <v>618</v>
      </c>
      <c r="I172" t="str">
        <f t="shared" si="2"/>
        <v>D17 - Prezentačné a propagačné aktivity vo vzťahu k realizovanému projektu</v>
      </c>
    </row>
    <row r="173" spans="2:9" s="33" customFormat="1" x14ac:dyDescent="0.25">
      <c r="B173" s="35" t="s">
        <v>96</v>
      </c>
      <c r="C173" s="37" t="s">
        <v>102</v>
      </c>
      <c r="D173" s="35" t="s">
        <v>538</v>
      </c>
      <c r="E173" s="35" t="s">
        <v>316</v>
      </c>
      <c r="F173" s="35" t="s">
        <v>284</v>
      </c>
      <c r="H173" t="s">
        <v>622</v>
      </c>
      <c r="I173" t="str">
        <f t="shared" si="2"/>
        <v>E01 - Aktivity na vytváranie väzieb a súčinnosti medzi podnikmi a prevádzkovateľmi inovačnej infraštruktúry (podnikateľské inkubátory, vedecko-technické parky a inovačné centrá)</v>
      </c>
    </row>
    <row r="174" spans="2:9" s="33" customFormat="1" x14ac:dyDescent="0.25">
      <c r="B174" s="35" t="s">
        <v>96</v>
      </c>
      <c r="C174" s="37" t="s">
        <v>102</v>
      </c>
      <c r="D174" s="35" t="s">
        <v>538</v>
      </c>
      <c r="E174" s="35" t="s">
        <v>317</v>
      </c>
      <c r="F174" s="35" t="s">
        <v>284</v>
      </c>
      <c r="H174" t="s">
        <v>623</v>
      </c>
      <c r="I174" t="str">
        <f t="shared" si="2"/>
        <v>E02 - Aplikácia nástrojov podpory v oblasti využívania výsledkov výskumu a vývoja (inovačných voucherov/ iných)</v>
      </c>
    </row>
    <row r="175" spans="2:9" x14ac:dyDescent="0.25">
      <c r="B175" s="35" t="s">
        <v>96</v>
      </c>
      <c r="C175" s="37" t="s">
        <v>102</v>
      </c>
      <c r="D175" s="35" t="s">
        <v>538</v>
      </c>
      <c r="E175" s="35" t="s">
        <v>219</v>
      </c>
      <c r="F175" s="35" t="s">
        <v>286</v>
      </c>
      <c r="H175" t="s">
        <v>624</v>
      </c>
      <c r="I175" t="str">
        <f t="shared" si="2"/>
        <v>E03 - Tvorba kanálu/mechanizmu výmeny a zdieľania informácií a dát</v>
      </c>
    </row>
    <row r="176" spans="2:9" x14ac:dyDescent="0.25">
      <c r="B176" s="35" t="s">
        <v>96</v>
      </c>
      <c r="C176" s="37" t="s">
        <v>102</v>
      </c>
      <c r="D176" s="35" t="s">
        <v>538</v>
      </c>
      <c r="E176" s="35" t="s">
        <v>309</v>
      </c>
      <c r="F176" s="35" t="s">
        <v>286</v>
      </c>
      <c r="H176" t="s">
        <v>625</v>
      </c>
      <c r="I176" t="str">
        <f t="shared" si="2"/>
        <v>E04 - Vytvorenie/ zdieľanie spoločných metodík a hodnotenia</v>
      </c>
    </row>
    <row r="177" spans="2:9" x14ac:dyDescent="0.25">
      <c r="B177" s="35" t="s">
        <v>96</v>
      </c>
      <c r="C177" s="37" t="s">
        <v>102</v>
      </c>
      <c r="D177" s="35" t="s">
        <v>538</v>
      </c>
      <c r="E177" s="35" t="s">
        <v>318</v>
      </c>
      <c r="F177" s="35" t="s">
        <v>286</v>
      </c>
      <c r="H177" t="s">
        <v>626</v>
      </c>
      <c r="I177" t="str">
        <f t="shared" si="2"/>
        <v>E05 - Vytvorenie/ zdieľanie spoločných databází</v>
      </c>
    </row>
    <row r="178" spans="2:9" x14ac:dyDescent="0.25">
      <c r="B178" s="35" t="s">
        <v>96</v>
      </c>
      <c r="C178" s="37" t="s">
        <v>102</v>
      </c>
      <c r="D178" s="35" t="s">
        <v>538</v>
      </c>
      <c r="E178" s="35" t="s">
        <v>270</v>
      </c>
      <c r="F178" s="35" t="s">
        <v>36</v>
      </c>
      <c r="H178" t="s">
        <v>627</v>
      </c>
      <c r="I178" t="str">
        <f t="shared" si="2"/>
        <v>E06 - Stretnutie pracovného/expertného tímu</v>
      </c>
    </row>
    <row r="179" spans="2:9" x14ac:dyDescent="0.25">
      <c r="B179" s="35" t="s">
        <v>96</v>
      </c>
      <c r="C179" s="37" t="s">
        <v>102</v>
      </c>
      <c r="D179" s="35" t="s">
        <v>538</v>
      </c>
      <c r="E179" s="35" t="s">
        <v>319</v>
      </c>
      <c r="F179" s="35" t="s">
        <v>36</v>
      </c>
      <c r="H179" t="s">
        <v>628</v>
      </c>
      <c r="I179" t="str">
        <f t="shared" si="2"/>
        <v>E07 - Nákup poradenských služieb pre MSP poskytované prevádzkovateľmi inovačnej infraštruktúry (podnikateľské inkubátory, vedeckotechnické parky a inovačné centrá)</v>
      </c>
    </row>
    <row r="180" spans="2:9" x14ac:dyDescent="0.25">
      <c r="B180" s="35" t="s">
        <v>96</v>
      </c>
      <c r="C180" s="37" t="s">
        <v>102</v>
      </c>
      <c r="D180" s="35" t="s">
        <v>538</v>
      </c>
      <c r="E180" s="35" t="s">
        <v>320</v>
      </c>
      <c r="F180" s="35" t="s">
        <v>36</v>
      </c>
      <c r="H180" t="s">
        <v>629</v>
      </c>
      <c r="I180" t="str">
        <f t="shared" si="2"/>
        <v>E08 - Príprava nástrojov podpory v oblasti využívania výsledkov výskumu a vývoja (inovačných voucherov/ iných)</v>
      </c>
    </row>
    <row r="181" spans="2:9" x14ac:dyDescent="0.25">
      <c r="B181" s="35" t="s">
        <v>96</v>
      </c>
      <c r="C181" s="37" t="s">
        <v>102</v>
      </c>
      <c r="D181" s="35" t="s">
        <v>538</v>
      </c>
      <c r="E181" s="35" t="s">
        <v>321</v>
      </c>
      <c r="F181" s="35" t="s">
        <v>36</v>
      </c>
      <c r="H181" t="s">
        <v>630</v>
      </c>
      <c r="I181" t="str">
        <f t="shared" si="2"/>
        <v>E09 - Poriadenie vybavenia – nákup technológií nevyhnutných pre zavedenie a prevádzku realizovaných nástrojov podpory v oblasti využívania výsledkov výskumu a vývoja</v>
      </c>
    </row>
    <row r="182" spans="2:9" x14ac:dyDescent="0.25">
      <c r="B182" s="35" t="s">
        <v>96</v>
      </c>
      <c r="C182" s="37" t="s">
        <v>102</v>
      </c>
      <c r="D182" s="35" t="s">
        <v>538</v>
      </c>
      <c r="E182" s="35" t="s">
        <v>256</v>
      </c>
      <c r="F182" s="35" t="s">
        <v>36</v>
      </c>
      <c r="H182" t="s">
        <v>631</v>
      </c>
      <c r="I182" t="str">
        <f t="shared" si="2"/>
        <v>E10 - Prezentačné a propagačné aktivity vo vzťahu k realizovanému projektu</v>
      </c>
    </row>
    <row r="183" spans="2:9" x14ac:dyDescent="0.25">
      <c r="B183" s="35" t="s">
        <v>97</v>
      </c>
      <c r="C183" s="36" t="s">
        <v>103</v>
      </c>
      <c r="D183" s="35" t="s">
        <v>539</v>
      </c>
      <c r="E183" s="35" t="s">
        <v>322</v>
      </c>
      <c r="F183" s="35" t="s">
        <v>334</v>
      </c>
      <c r="H183" t="s">
        <v>561</v>
      </c>
      <c r="I183" t="str">
        <f t="shared" si="2"/>
        <v>A01 - Rekonštrukcia/ revitalizácia/vybudovanie turisticky atraktívnych objektov kultúrneho/ prírodného dedičstva (stavebné práce)</v>
      </c>
    </row>
    <row r="184" spans="2:9" x14ac:dyDescent="0.25">
      <c r="B184" s="35" t="s">
        <v>97</v>
      </c>
      <c r="C184" s="36" t="s">
        <v>103</v>
      </c>
      <c r="D184" s="35" t="s">
        <v>539</v>
      </c>
      <c r="E184" s="35" t="s">
        <v>323</v>
      </c>
      <c r="F184" s="35" t="s">
        <v>334</v>
      </c>
      <c r="H184" t="s">
        <v>562</v>
      </c>
      <c r="I184" t="str">
        <f t="shared" si="2"/>
        <v>A02 - Obstaranie vybavenia rekonštruovaných/revitalizovaných/vybudovaných objektov kultúrneho/ prírodného dedičstva</v>
      </c>
    </row>
    <row r="185" spans="2:9" x14ac:dyDescent="0.25">
      <c r="B185" s="35" t="s">
        <v>97</v>
      </c>
      <c r="C185" s="36" t="s">
        <v>103</v>
      </c>
      <c r="D185" s="35" t="s">
        <v>539</v>
      </c>
      <c r="E185" s="35" t="s">
        <v>324</v>
      </c>
      <c r="F185" s="35" t="s">
        <v>334</v>
      </c>
      <c r="H185" t="s">
        <v>563</v>
      </c>
      <c r="I185" t="str">
        <f t="shared" si="2"/>
        <v>A03 - Vybudovanie turisticky atraktívnych objektov pre zatraktívnenie prírodného dedičstva (stavebné práce)</v>
      </c>
    </row>
    <row r="186" spans="2:9" x14ac:dyDescent="0.25">
      <c r="B186" s="35" t="s">
        <v>97</v>
      </c>
      <c r="C186" s="36" t="s">
        <v>103</v>
      </c>
      <c r="D186" s="35" t="s">
        <v>539</v>
      </c>
      <c r="E186" s="35" t="s">
        <v>325</v>
      </c>
      <c r="F186" s="35" t="s">
        <v>334</v>
      </c>
      <c r="H186" t="s">
        <v>564</v>
      </c>
      <c r="I186" t="str">
        <f t="shared" si="2"/>
        <v xml:space="preserve">A04 - Obstaranie vybavenia turisticky atraktívnych objektov pre zatraktívnenie prírodného dedičstva </v>
      </c>
    </row>
    <row r="187" spans="2:9" x14ac:dyDescent="0.25">
      <c r="B187" s="35" t="s">
        <v>97</v>
      </c>
      <c r="C187" s="36" t="s">
        <v>103</v>
      </c>
      <c r="D187" s="35" t="s">
        <v>539</v>
      </c>
      <c r="E187" s="35" t="s">
        <v>326</v>
      </c>
      <c r="F187" s="35" t="s">
        <v>334</v>
      </c>
      <c r="H187" t="s">
        <v>565</v>
      </c>
      <c r="I187" t="str">
        <f t="shared" si="2"/>
        <v>A05 - Realizácia vyhliadkových miest a infraštruktúry (rozhľadne, vyhliadkové mosty, atď.) podporujúce ďalšie využitie prírodného a kultúrneho dedičstvá</v>
      </c>
    </row>
    <row r="188" spans="2:9" x14ac:dyDescent="0.25">
      <c r="B188" s="35" t="s">
        <v>97</v>
      </c>
      <c r="C188" s="36" t="s">
        <v>103</v>
      </c>
      <c r="D188" s="35" t="s">
        <v>539</v>
      </c>
      <c r="E188" s="35" t="s">
        <v>327</v>
      </c>
      <c r="F188" s="35" t="s">
        <v>334</v>
      </c>
      <c r="H188" t="s">
        <v>566</v>
      </c>
      <c r="I188" t="str">
        <f t="shared" si="2"/>
        <v>A06 - Vytváranie a revitalizácia múzejných lebo výstavných expozícií  cezhraničného charakteru</v>
      </c>
    </row>
    <row r="189" spans="2:9" x14ac:dyDescent="0.25">
      <c r="B189" s="35" t="s">
        <v>97</v>
      </c>
      <c r="C189" s="36" t="s">
        <v>103</v>
      </c>
      <c r="D189" s="35" t="s">
        <v>539</v>
      </c>
      <c r="E189" s="35" t="s">
        <v>328</v>
      </c>
      <c r="F189" s="35" t="s">
        <v>36</v>
      </c>
      <c r="H189" t="s">
        <v>567</v>
      </c>
      <c r="I189" t="str">
        <f t="shared" si="2"/>
        <v xml:space="preserve">A07 - Stretnutie pracovného tímu </v>
      </c>
    </row>
    <row r="190" spans="2:9" x14ac:dyDescent="0.25">
      <c r="B190" s="35" t="s">
        <v>97</v>
      </c>
      <c r="C190" s="36" t="s">
        <v>103</v>
      </c>
      <c r="D190" s="35" t="s">
        <v>539</v>
      </c>
      <c r="E190" s="35" t="s">
        <v>329</v>
      </c>
      <c r="F190" s="35" t="s">
        <v>36</v>
      </c>
      <c r="H190" t="s">
        <v>568</v>
      </c>
      <c r="I190" t="str">
        <f t="shared" si="2"/>
        <v>A08 - Poriadenie nehnuteľností/pozemkov</v>
      </c>
    </row>
    <row r="191" spans="2:9" x14ac:dyDescent="0.25">
      <c r="B191" s="35" t="s">
        <v>97</v>
      </c>
      <c r="C191" s="36" t="s">
        <v>103</v>
      </c>
      <c r="D191" s="35" t="s">
        <v>539</v>
      </c>
      <c r="E191" s="35" t="s">
        <v>330</v>
      </c>
      <c r="F191" s="35" t="s">
        <v>36</v>
      </c>
      <c r="H191" t="s">
        <v>569</v>
      </c>
      <c r="I191" t="str">
        <f t="shared" si="2"/>
        <v>A09 - Spracovaní realizačnej/projektovej dokumentácie</v>
      </c>
    </row>
    <row r="192" spans="2:9" x14ac:dyDescent="0.25">
      <c r="B192" s="35" t="s">
        <v>97</v>
      </c>
      <c r="C192" s="36" t="s">
        <v>103</v>
      </c>
      <c r="D192" s="35" t="s">
        <v>539</v>
      </c>
      <c r="E192" s="35" t="s">
        <v>331</v>
      </c>
      <c r="F192" s="35" t="s">
        <v>36</v>
      </c>
      <c r="H192" t="s">
        <v>570</v>
      </c>
      <c r="I192" t="str">
        <f t="shared" si="2"/>
        <v>A10 - Propagačné materiály vo vzťahu k realizovanému objektu (iba doplnkovo)</v>
      </c>
    </row>
    <row r="193" spans="2:9" x14ac:dyDescent="0.25">
      <c r="B193" s="35" t="s">
        <v>97</v>
      </c>
      <c r="C193" s="36" t="s">
        <v>103</v>
      </c>
      <c r="D193" s="35" t="s">
        <v>539</v>
      </c>
      <c r="E193" s="35" t="s">
        <v>332</v>
      </c>
      <c r="F193" s="35" t="s">
        <v>36</v>
      </c>
      <c r="H193" t="s">
        <v>571</v>
      </c>
      <c r="I193" t="str">
        <f t="shared" si="2"/>
        <v>A11 - Prezentačné a propagačné aktivity vo vzťahu k realizovanému objektu (iba doplnkovo)</v>
      </c>
    </row>
    <row r="194" spans="2:9" x14ac:dyDescent="0.25">
      <c r="B194" s="35" t="s">
        <v>97</v>
      </c>
      <c r="C194" s="36" t="s">
        <v>103</v>
      </c>
      <c r="D194" s="35" t="s">
        <v>539</v>
      </c>
      <c r="E194" s="35" t="s">
        <v>333</v>
      </c>
      <c r="F194" s="35" t="s">
        <v>36</v>
      </c>
      <c r="H194" t="s">
        <v>572</v>
      </c>
      <c r="I194" t="str">
        <f t="shared" si="2"/>
        <v>A12 - Značenie vo vzťahu k realizovanému objektu</v>
      </c>
    </row>
    <row r="195" spans="2:9" x14ac:dyDescent="0.25">
      <c r="B195" s="35" t="s">
        <v>97</v>
      </c>
      <c r="C195" s="36" t="s">
        <v>103</v>
      </c>
      <c r="D195" s="35" t="s">
        <v>540</v>
      </c>
      <c r="E195" s="35" t="s">
        <v>335</v>
      </c>
      <c r="F195" s="35" t="s">
        <v>334</v>
      </c>
      <c r="H195" t="s">
        <v>578</v>
      </c>
      <c r="I195" t="str">
        <f t="shared" si="2"/>
        <v>B01 - Budovanie infraštruktúrnych prvkov bezbariérového prístupu  pre osoby so zníženou schopnosťou pohybu vrátanie zvukových, grafických a podobných navádzacích systémov</v>
      </c>
    </row>
    <row r="196" spans="2:9" x14ac:dyDescent="0.25">
      <c r="B196" s="35" t="s">
        <v>97</v>
      </c>
      <c r="C196" s="36" t="s">
        <v>103</v>
      </c>
      <c r="D196" s="35" t="s">
        <v>540</v>
      </c>
      <c r="E196" s="35" t="s">
        <v>336</v>
      </c>
      <c r="F196" s="35" t="s">
        <v>334</v>
      </c>
      <c r="H196" t="s">
        <v>579</v>
      </c>
      <c r="I196" t="str">
        <f t="shared" ref="I196:I259" si="3">CONCATENATE(H196," - ",E196)</f>
        <v>B02 - Výstavba/rekonštrukcia vyhradených parkovacích staní pre hendikepované a ďalšie skupiny so špeciálnymi potrebami (rodiny s deťmi, seniori) pri prírodnej/kultúrnej pamiatke</v>
      </c>
    </row>
    <row r="197" spans="2:9" x14ac:dyDescent="0.25">
      <c r="B197" s="35" t="s">
        <v>97</v>
      </c>
      <c r="C197" s="36" t="s">
        <v>103</v>
      </c>
      <c r="D197" s="35" t="s">
        <v>540</v>
      </c>
      <c r="E197" s="35" t="s">
        <v>337</v>
      </c>
      <c r="F197" s="35" t="s">
        <v>334</v>
      </c>
      <c r="H197" t="s">
        <v>580</v>
      </c>
      <c r="I197" t="str">
        <f t="shared" si="3"/>
        <v>B03 - Výstavba/zvýšenie kapacity parkovísk pri významných turistických destináciách (potreba preukázania stávajúcej nedostatočnej kapacity)</v>
      </c>
    </row>
    <row r="198" spans="2:9" x14ac:dyDescent="0.25">
      <c r="B198" s="35" t="s">
        <v>97</v>
      </c>
      <c r="C198" s="36" t="s">
        <v>103</v>
      </c>
      <c r="D198" s="35" t="s">
        <v>540</v>
      </c>
      <c r="E198" s="35" t="s">
        <v>338</v>
      </c>
      <c r="F198" s="35" t="s">
        <v>334</v>
      </c>
      <c r="H198" t="s">
        <v>581</v>
      </c>
      <c r="I198" t="str">
        <f t="shared" si="3"/>
        <v xml:space="preserve">B04 - Výstavba/ revitalizácia oddychových zón  popri prírodných a kultúrnych pamiatkach </v>
      </c>
    </row>
    <row r="199" spans="2:9" x14ac:dyDescent="0.25">
      <c r="B199" s="35" t="s">
        <v>97</v>
      </c>
      <c r="C199" s="36" t="s">
        <v>103</v>
      </c>
      <c r="D199" s="35" t="s">
        <v>540</v>
      </c>
      <c r="E199" s="35" t="s">
        <v>339</v>
      </c>
      <c r="F199" s="35" t="s">
        <v>334</v>
      </c>
      <c r="H199" t="s">
        <v>582</v>
      </c>
      <c r="I199" t="str">
        <f t="shared" si="3"/>
        <v>B05 - Realizácia sprievodnej infraštruktúry a vybavenia/mobiliárov v riešenej lokalite (stojany pre bicykle, informačné tabule, odpočívadlá, prístrešky, atď.)</v>
      </c>
    </row>
    <row r="200" spans="2:9" x14ac:dyDescent="0.25">
      <c r="B200" s="35" t="s">
        <v>97</v>
      </c>
      <c r="C200" s="36" t="s">
        <v>103</v>
      </c>
      <c r="D200" s="35" t="s">
        <v>540</v>
      </c>
      <c r="E200" s="35" t="s">
        <v>340</v>
      </c>
      <c r="F200" s="35" t="s">
        <v>36</v>
      </c>
      <c r="H200" t="s">
        <v>583</v>
      </c>
      <c r="I200" t="str">
        <f t="shared" si="3"/>
        <v>B06 - Stretnutie pracovného tímu</v>
      </c>
    </row>
    <row r="201" spans="2:9" x14ac:dyDescent="0.25">
      <c r="B201" s="35" t="s">
        <v>97</v>
      </c>
      <c r="C201" s="36" t="s">
        <v>103</v>
      </c>
      <c r="D201" s="35" t="s">
        <v>540</v>
      </c>
      <c r="E201" s="35" t="s">
        <v>341</v>
      </c>
      <c r="F201" s="35" t="s">
        <v>36</v>
      </c>
      <c r="H201" t="s">
        <v>584</v>
      </c>
      <c r="I201" t="str">
        <f t="shared" si="3"/>
        <v>B07 - Obstaranie nehnuteľností/pozemkov</v>
      </c>
    </row>
    <row r="202" spans="2:9" x14ac:dyDescent="0.25">
      <c r="B202" s="35" t="s">
        <v>97</v>
      </c>
      <c r="C202" s="36" t="s">
        <v>103</v>
      </c>
      <c r="D202" s="35" t="s">
        <v>540</v>
      </c>
      <c r="E202" s="35" t="s">
        <v>342</v>
      </c>
      <c r="F202" s="35" t="s">
        <v>36</v>
      </c>
      <c r="H202" t="s">
        <v>585</v>
      </c>
      <c r="I202" t="str">
        <f t="shared" si="3"/>
        <v>B08 - Spracovanie realizačnej/projektovej dokumentácie</v>
      </c>
    </row>
    <row r="203" spans="2:9" x14ac:dyDescent="0.25">
      <c r="B203" s="35" t="s">
        <v>97</v>
      </c>
      <c r="C203" s="36" t="s">
        <v>103</v>
      </c>
      <c r="D203" s="35" t="s">
        <v>540</v>
      </c>
      <c r="E203" s="35" t="s">
        <v>343</v>
      </c>
      <c r="F203" s="35" t="s">
        <v>36</v>
      </c>
      <c r="H203" t="s">
        <v>586</v>
      </c>
      <c r="I203" t="str">
        <f t="shared" si="3"/>
        <v>B09 - Rozširovanie turistických informačných centier/ infobodov/ infostánkov/mestských informačných turistických systémov  za účelom preukázaného zvýšenia informovanosti o turistických atraktivitách cezhraničného regiónu</v>
      </c>
    </row>
    <row r="204" spans="2:9" x14ac:dyDescent="0.25">
      <c r="B204" s="35" t="s">
        <v>97</v>
      </c>
      <c r="C204" s="36" t="s">
        <v>103</v>
      </c>
      <c r="D204" s="35" t="s">
        <v>540</v>
      </c>
      <c r="E204" s="35" t="s">
        <v>344</v>
      </c>
      <c r="F204" s="35" t="s">
        <v>36</v>
      </c>
      <c r="H204" t="s">
        <v>587</v>
      </c>
      <c r="I204" t="str">
        <f t="shared" si="3"/>
        <v>B10 - Budovanie značenia prístupu k prírodným/kultúrnym pamiatkam</v>
      </c>
    </row>
    <row r="205" spans="2:9" x14ac:dyDescent="0.25">
      <c r="B205" s="35" t="s">
        <v>97</v>
      </c>
      <c r="C205" s="36" t="s">
        <v>103</v>
      </c>
      <c r="D205" s="35" t="s">
        <v>540</v>
      </c>
      <c r="E205" s="35" t="s">
        <v>345</v>
      </c>
      <c r="F205" s="35" t="s">
        <v>36</v>
      </c>
      <c r="H205" t="s">
        <v>588</v>
      </c>
      <c r="I205" t="str">
        <f t="shared" si="3"/>
        <v>B11 - Budovanie telematických a navigačných systémov k prírodným/kultúrnym pamiatkam</v>
      </c>
    </row>
    <row r="206" spans="2:9" x14ac:dyDescent="0.25">
      <c r="B206" s="35" t="s">
        <v>97</v>
      </c>
      <c r="C206" s="36" t="s">
        <v>103</v>
      </c>
      <c r="D206" s="35" t="s">
        <v>540</v>
      </c>
      <c r="E206" s="35" t="s">
        <v>331</v>
      </c>
      <c r="F206" s="35" t="s">
        <v>36</v>
      </c>
      <c r="H206" t="s">
        <v>589</v>
      </c>
      <c r="I206" t="str">
        <f t="shared" si="3"/>
        <v>B12 - Propagačné materiály vo vzťahu k realizovanému objektu (iba doplnkovo)</v>
      </c>
    </row>
    <row r="207" spans="2:9" x14ac:dyDescent="0.25">
      <c r="B207" s="35" t="s">
        <v>97</v>
      </c>
      <c r="C207" s="36" t="s">
        <v>103</v>
      </c>
      <c r="D207" s="35" t="s">
        <v>540</v>
      </c>
      <c r="E207" s="35" t="s">
        <v>332</v>
      </c>
      <c r="F207" s="35" t="s">
        <v>36</v>
      </c>
      <c r="H207" t="s">
        <v>590</v>
      </c>
      <c r="I207" t="str">
        <f t="shared" si="3"/>
        <v>B13 - Prezentačné a propagačné aktivity vo vzťahu k realizovanému objektu (iba doplnkovo)</v>
      </c>
    </row>
    <row r="208" spans="2:9" x14ac:dyDescent="0.25">
      <c r="B208" s="35" t="s">
        <v>97</v>
      </c>
      <c r="C208" s="36" t="s">
        <v>103</v>
      </c>
      <c r="D208" s="35" t="s">
        <v>541</v>
      </c>
      <c r="E208" s="35" t="s">
        <v>346</v>
      </c>
      <c r="F208" s="35" t="s">
        <v>353</v>
      </c>
      <c r="H208" t="s">
        <v>596</v>
      </c>
      <c r="I208" t="str">
        <f t="shared" si="3"/>
        <v>C01 - Výstavba/rekonštrukcia cyklistických chodníkov a cyklotrás zlepšujúcich prístup a prepojenie kultúrne/prírodne významných lokalít v cezhraničnom regióne  vrátane doplnkovej infraštruktúry</v>
      </c>
    </row>
    <row r="209" spans="2:9" x14ac:dyDescent="0.25">
      <c r="B209" s="35" t="s">
        <v>97</v>
      </c>
      <c r="C209" s="36" t="s">
        <v>103</v>
      </c>
      <c r="D209" s="35" t="s">
        <v>541</v>
      </c>
      <c r="E209" s="35" t="s">
        <v>347</v>
      </c>
      <c r="F209" s="35" t="s">
        <v>353</v>
      </c>
      <c r="H209" t="s">
        <v>597</v>
      </c>
      <c r="I209" t="str">
        <f t="shared" si="3"/>
        <v>C02 - Výstavba/rekonštrukcia turistických chodníkov, tematických náučných chodníkov, alebo špecifických chodníkov a trás pre športovú turistiku (in-line, lyžiarske, vodácke, atď.) zlepšujúcich prístup a prepojenie kultúrne/prírodne významných lokalít v cezhraničnom regióne  vrátane doplnkovej infraštruktúry</v>
      </c>
    </row>
    <row r="210" spans="2:9" x14ac:dyDescent="0.25">
      <c r="B210" s="35" t="s">
        <v>97</v>
      </c>
      <c r="C210" s="36" t="s">
        <v>103</v>
      </c>
      <c r="D210" s="35" t="s">
        <v>541</v>
      </c>
      <c r="E210" s="35" t="s">
        <v>328</v>
      </c>
      <c r="F210" s="35" t="s">
        <v>36</v>
      </c>
      <c r="H210" t="s">
        <v>598</v>
      </c>
      <c r="I210" t="str">
        <f t="shared" si="3"/>
        <v xml:space="preserve">C03 - Stretnutie pracovného tímu </v>
      </c>
    </row>
    <row r="211" spans="2:9" x14ac:dyDescent="0.25">
      <c r="B211" s="35" t="s">
        <v>97</v>
      </c>
      <c r="C211" s="36" t="s">
        <v>103</v>
      </c>
      <c r="D211" s="35" t="s">
        <v>541</v>
      </c>
      <c r="E211" s="35" t="s">
        <v>341</v>
      </c>
      <c r="F211" s="35" t="s">
        <v>36</v>
      </c>
      <c r="H211" t="s">
        <v>599</v>
      </c>
      <c r="I211" t="str">
        <f t="shared" si="3"/>
        <v>C04 - Obstaranie nehnuteľností/pozemkov</v>
      </c>
    </row>
    <row r="212" spans="2:9" x14ac:dyDescent="0.25">
      <c r="B212" s="35" t="s">
        <v>97</v>
      </c>
      <c r="C212" s="36" t="s">
        <v>103</v>
      </c>
      <c r="D212" s="35" t="s">
        <v>541</v>
      </c>
      <c r="E212" s="35" t="s">
        <v>342</v>
      </c>
      <c r="F212" s="35" t="s">
        <v>36</v>
      </c>
      <c r="H212" t="s">
        <v>600</v>
      </c>
      <c r="I212" t="str">
        <f t="shared" si="3"/>
        <v>C05 - Spracovanie realizačnej/projektovej dokumentácie</v>
      </c>
    </row>
    <row r="213" spans="2:9" x14ac:dyDescent="0.25">
      <c r="B213" s="35" t="s">
        <v>97</v>
      </c>
      <c r="C213" s="36" t="s">
        <v>103</v>
      </c>
      <c r="D213" s="35" t="s">
        <v>541</v>
      </c>
      <c r="E213" s="35" t="s">
        <v>348</v>
      </c>
      <c r="F213" s="35" t="s">
        <v>36</v>
      </c>
      <c r="H213" t="s">
        <v>601</v>
      </c>
      <c r="I213" t="str">
        <f t="shared" si="3"/>
        <v>C06 - Spracovanie spoločných štúdií prístupu a prepojenia kultúrne/prírodne významných lokalít v cezhraničnom regióne</v>
      </c>
    </row>
    <row r="214" spans="2:9" x14ac:dyDescent="0.25">
      <c r="B214" s="35" t="s">
        <v>97</v>
      </c>
      <c r="C214" s="36" t="s">
        <v>103</v>
      </c>
      <c r="D214" s="35" t="s">
        <v>541</v>
      </c>
      <c r="E214" s="35" t="s">
        <v>349</v>
      </c>
      <c r="F214" s="35" t="s">
        <v>36</v>
      </c>
      <c r="H214" t="s">
        <v>668</v>
      </c>
      <c r="I214" t="str">
        <f t="shared" si="3"/>
        <v>C07 - Stretnutie odborného /expertného tímu</v>
      </c>
    </row>
    <row r="215" spans="2:9" x14ac:dyDescent="0.25">
      <c r="B215" s="35" t="s">
        <v>97</v>
      </c>
      <c r="C215" s="36" t="s">
        <v>103</v>
      </c>
      <c r="D215" s="35" t="s">
        <v>541</v>
      </c>
      <c r="E215" s="35" t="s">
        <v>350</v>
      </c>
      <c r="F215" s="35" t="s">
        <v>36</v>
      </c>
      <c r="H215" t="s">
        <v>669</v>
      </c>
      <c r="I215" t="str">
        <f t="shared" si="3"/>
        <v>C08 - Spracovanie odborných/expertných posudkov</v>
      </c>
    </row>
    <row r="216" spans="2:9" x14ac:dyDescent="0.25">
      <c r="B216" s="35" t="s">
        <v>97</v>
      </c>
      <c r="C216" s="36" t="s">
        <v>103</v>
      </c>
      <c r="D216" s="35" t="s">
        <v>541</v>
      </c>
      <c r="E216" s="35" t="s">
        <v>351</v>
      </c>
      <c r="F216" s="35" t="s">
        <v>36</v>
      </c>
      <c r="H216" t="s">
        <v>670</v>
      </c>
      <c r="I216" t="str">
        <f t="shared" si="3"/>
        <v>C09 - Verejná diskusia/ prezentácia</v>
      </c>
    </row>
    <row r="217" spans="2:9" x14ac:dyDescent="0.25">
      <c r="B217" s="35" t="s">
        <v>97</v>
      </c>
      <c r="C217" s="36" t="s">
        <v>103</v>
      </c>
      <c r="D217" s="35" t="s">
        <v>541</v>
      </c>
      <c r="E217" s="35" t="s">
        <v>352</v>
      </c>
      <c r="F217" s="35" t="s">
        <v>36</v>
      </c>
      <c r="H217" t="s">
        <v>671</v>
      </c>
      <c r="I217" t="str">
        <f t="shared" si="3"/>
        <v>C10 - Značenie cyklotrás, náučných a turistických chodníkov (iba doplnkovo)</v>
      </c>
    </row>
    <row r="218" spans="2:9" x14ac:dyDescent="0.25">
      <c r="B218" s="35" t="s">
        <v>97</v>
      </c>
      <c r="C218" s="36" t="s">
        <v>103</v>
      </c>
      <c r="D218" s="35" t="s">
        <v>541</v>
      </c>
      <c r="E218" s="35" t="s">
        <v>331</v>
      </c>
      <c r="F218" s="35" t="s">
        <v>36</v>
      </c>
      <c r="H218" t="s">
        <v>672</v>
      </c>
      <c r="I218" t="str">
        <f t="shared" si="3"/>
        <v>C11 - Propagačné materiály vo vzťahu k realizovanému objektu (iba doplnkovo)</v>
      </c>
    </row>
    <row r="219" spans="2:9" x14ac:dyDescent="0.25">
      <c r="B219" s="35" t="s">
        <v>97</v>
      </c>
      <c r="C219" s="36" t="s">
        <v>103</v>
      </c>
      <c r="D219" s="35" t="s">
        <v>541</v>
      </c>
      <c r="E219" s="35" t="s">
        <v>332</v>
      </c>
      <c r="F219" s="35" t="s">
        <v>36</v>
      </c>
      <c r="H219" t="s">
        <v>673</v>
      </c>
      <c r="I219" t="str">
        <f t="shared" si="3"/>
        <v>C12 - Prezentačné a propagačné aktivity vo vzťahu k realizovanému objektu (iba doplnkovo)</v>
      </c>
    </row>
    <row r="220" spans="2:9" x14ac:dyDescent="0.25">
      <c r="B220" s="35" t="s">
        <v>97</v>
      </c>
      <c r="C220" s="36" t="s">
        <v>103</v>
      </c>
      <c r="D220" s="35" t="s">
        <v>542</v>
      </c>
      <c r="E220" s="35" t="s">
        <v>354</v>
      </c>
      <c r="F220" s="38" t="s">
        <v>359</v>
      </c>
      <c r="H220" t="s">
        <v>602</v>
      </c>
      <c r="I220" t="str">
        <f t="shared" si="3"/>
        <v>D01 - Rekonštrukcia cestných úsekov II. a  III. triedy na zvýšenie dostupnosti lokalít s prírodnými/kultúrnymi pamiatkami (rekonštrukcia telesa vozovky, zlepšenie kvality povrchu vozovky)</v>
      </c>
    </row>
    <row r="221" spans="2:9" x14ac:dyDescent="0.25">
      <c r="B221" s="35" t="s">
        <v>97</v>
      </c>
      <c r="C221" s="36" t="s">
        <v>103</v>
      </c>
      <c r="D221" s="35" t="s">
        <v>542</v>
      </c>
      <c r="E221" s="35" t="s">
        <v>355</v>
      </c>
      <c r="F221" s="38" t="s">
        <v>359</v>
      </c>
      <c r="H221" t="s">
        <v>603</v>
      </c>
      <c r="I221" t="str">
        <f t="shared" si="3"/>
        <v xml:space="preserve">D02 - Realizácia opatrení smerujúcich k zmene technických parametrov vozovky </v>
      </c>
    </row>
    <row r="222" spans="2:9" x14ac:dyDescent="0.25">
      <c r="B222" s="35" t="s">
        <v>97</v>
      </c>
      <c r="C222" s="36" t="s">
        <v>103</v>
      </c>
      <c r="D222" s="35" t="s">
        <v>542</v>
      </c>
      <c r="E222" s="35" t="s">
        <v>356</v>
      </c>
      <c r="F222" s="38" t="s">
        <v>359</v>
      </c>
      <c r="H222" t="s">
        <v>604</v>
      </c>
      <c r="I222" t="str">
        <f t="shared" si="3"/>
        <v>D03 - (zvýšenie únosnosti, prejazdnosti, odstránení nebezpečných  a úzkych hrdiel)</v>
      </c>
    </row>
    <row r="223" spans="2:9" x14ac:dyDescent="0.25">
      <c r="B223" s="35" t="s">
        <v>97</v>
      </c>
      <c r="C223" s="36" t="s">
        <v>103</v>
      </c>
      <c r="D223" s="35" t="s">
        <v>542</v>
      </c>
      <c r="E223" s="35" t="s">
        <v>357</v>
      </c>
      <c r="F223" s="35" t="s">
        <v>36</v>
      </c>
      <c r="H223" t="s">
        <v>605</v>
      </c>
      <c r="I223" t="str">
        <f t="shared" si="3"/>
        <v>D04 - Výstavba/rekonštrukcia/obnova  súčastí cestných komunikácií – cestných prvkov (mosty, podjazdy, nadjazdy) pre zvýšenie návštevnosti kultúrnych/prírodných pamiatok najmä formou verejnej dopravy</v>
      </c>
    </row>
    <row r="224" spans="2:9" x14ac:dyDescent="0.25">
      <c r="B224" s="35" t="s">
        <v>97</v>
      </c>
      <c r="C224" s="36" t="s">
        <v>103</v>
      </c>
      <c r="D224" s="35" t="s">
        <v>542</v>
      </c>
      <c r="E224" s="35" t="s">
        <v>340</v>
      </c>
      <c r="F224" s="35" t="s">
        <v>36</v>
      </c>
      <c r="H224" t="s">
        <v>606</v>
      </c>
      <c r="I224" t="str">
        <f t="shared" si="3"/>
        <v>D05 - Stretnutie pracovného tímu</v>
      </c>
    </row>
    <row r="225" spans="2:9" x14ac:dyDescent="0.25">
      <c r="B225" s="35" t="s">
        <v>97</v>
      </c>
      <c r="C225" s="36" t="s">
        <v>103</v>
      </c>
      <c r="D225" s="35" t="s">
        <v>542</v>
      </c>
      <c r="E225" s="35" t="s">
        <v>341</v>
      </c>
      <c r="F225" s="35" t="s">
        <v>36</v>
      </c>
      <c r="H225" t="s">
        <v>607</v>
      </c>
      <c r="I225" t="str">
        <f t="shared" si="3"/>
        <v>D06 - Obstaranie nehnuteľností/pozemkov</v>
      </c>
    </row>
    <row r="226" spans="2:9" x14ac:dyDescent="0.25">
      <c r="B226" s="35" t="s">
        <v>97</v>
      </c>
      <c r="C226" s="36" t="s">
        <v>103</v>
      </c>
      <c r="D226" s="35" t="s">
        <v>542</v>
      </c>
      <c r="E226" s="35" t="s">
        <v>330</v>
      </c>
      <c r="F226" s="35" t="s">
        <v>36</v>
      </c>
      <c r="H226" t="s">
        <v>608</v>
      </c>
      <c r="I226" t="str">
        <f t="shared" si="3"/>
        <v>D07 - Spracovaní realizačnej/projektovej dokumentácie</v>
      </c>
    </row>
    <row r="227" spans="2:9" x14ac:dyDescent="0.25">
      <c r="B227" s="35" t="s">
        <v>97</v>
      </c>
      <c r="C227" s="36" t="s">
        <v>103</v>
      </c>
      <c r="D227" s="35" t="s">
        <v>542</v>
      </c>
      <c r="E227" s="35" t="s">
        <v>358</v>
      </c>
      <c r="F227" s="35" t="s">
        <v>36</v>
      </c>
      <c r="H227" t="s">
        <v>609</v>
      </c>
      <c r="I227" t="str">
        <f t="shared" si="3"/>
        <v>D08 - Budovanie telematických a navigačných systémov k prírodným/kultúrnym pamiatkam (iba doplnkovo)</v>
      </c>
    </row>
    <row r="228" spans="2:9" x14ac:dyDescent="0.25">
      <c r="B228" s="35" t="s">
        <v>97</v>
      </c>
      <c r="C228" s="36" t="s">
        <v>103</v>
      </c>
      <c r="D228" s="35" t="s">
        <v>542</v>
      </c>
      <c r="E228" s="35" t="s">
        <v>331</v>
      </c>
      <c r="F228" s="35" t="s">
        <v>36</v>
      </c>
      <c r="H228" t="s">
        <v>610</v>
      </c>
      <c r="I228" t="str">
        <f t="shared" si="3"/>
        <v>D09 - Propagačné materiály vo vzťahu k realizovanému objektu (iba doplnkovo)</v>
      </c>
    </row>
    <row r="229" spans="2:9" x14ac:dyDescent="0.25">
      <c r="B229" s="35" t="s">
        <v>97</v>
      </c>
      <c r="C229" s="36" t="s">
        <v>103</v>
      </c>
      <c r="D229" s="35" t="s">
        <v>542</v>
      </c>
      <c r="E229" s="35" t="s">
        <v>332</v>
      </c>
      <c r="F229" s="35" t="s">
        <v>36</v>
      </c>
      <c r="H229" t="s">
        <v>611</v>
      </c>
      <c r="I229" t="str">
        <f t="shared" si="3"/>
        <v>D10 - Prezentačné a propagačné aktivity vo vzťahu k realizovanému objektu (iba doplnkovo)</v>
      </c>
    </row>
    <row r="230" spans="2:9" x14ac:dyDescent="0.25">
      <c r="B230" s="35" t="s">
        <v>97</v>
      </c>
      <c r="C230" s="36" t="s">
        <v>103</v>
      </c>
      <c r="D230" s="35" t="s">
        <v>543</v>
      </c>
      <c r="E230" s="35" t="s">
        <v>360</v>
      </c>
      <c r="F230" s="35" t="s">
        <v>371</v>
      </c>
      <c r="H230" t="s">
        <v>622</v>
      </c>
      <c r="I230" t="str">
        <f t="shared" si="3"/>
        <v>E01 - Realizácia spoločných regionálnych/ tematických kampaní propagujúcich prírodné a kultúrne atraktivity spoločného územia</v>
      </c>
    </row>
    <row r="231" spans="2:9" x14ac:dyDescent="0.25">
      <c r="B231" s="35" t="s">
        <v>97</v>
      </c>
      <c r="C231" s="36" t="s">
        <v>103</v>
      </c>
      <c r="D231" s="35" t="s">
        <v>543</v>
      </c>
      <c r="E231" s="35" t="s">
        <v>361</v>
      </c>
      <c r="F231" s="35" t="s">
        <v>371</v>
      </c>
      <c r="H231" t="s">
        <v>623</v>
      </c>
      <c r="I231" t="str">
        <f t="shared" si="3"/>
        <v>E02 - Realizácia spoločných mediálnych produktov propagujúcich spoločné území a jeho atraktivity</v>
      </c>
    </row>
    <row r="232" spans="2:9" x14ac:dyDescent="0.25">
      <c r="B232" s="35" t="s">
        <v>97</v>
      </c>
      <c r="C232" s="36" t="s">
        <v>103</v>
      </c>
      <c r="D232" s="35" t="s">
        <v>543</v>
      </c>
      <c r="E232" s="35" t="s">
        <v>362</v>
      </c>
      <c r="F232" s="35" t="s">
        <v>371</v>
      </c>
      <c r="H232" t="s">
        <v>624</v>
      </c>
      <c r="I232" t="str">
        <f t="shared" si="3"/>
        <v>E03 - Organizácia aktivít propagujúcich spoločné územie ako turistickú destináciu a podporujúcich rozvoj cestovného ruchu v ňom</v>
      </c>
    </row>
    <row r="233" spans="2:9" x14ac:dyDescent="0.25">
      <c r="B233" s="35" t="s">
        <v>97</v>
      </c>
      <c r="C233" s="36" t="s">
        <v>103</v>
      </c>
      <c r="D233" s="35" t="s">
        <v>543</v>
      </c>
      <c r="E233" s="35" t="s">
        <v>363</v>
      </c>
      <c r="F233" s="35" t="s">
        <v>371</v>
      </c>
      <c r="H233" t="s">
        <v>625</v>
      </c>
      <c r="I233" t="str">
        <f t="shared" si="3"/>
        <v>E04 - Príprava a realizácia spoločných produktov destinačného managementu</v>
      </c>
    </row>
    <row r="234" spans="2:9" x14ac:dyDescent="0.25">
      <c r="B234" s="35" t="s">
        <v>97</v>
      </c>
      <c r="C234" s="36" t="s">
        <v>103</v>
      </c>
      <c r="D234" s="35" t="s">
        <v>543</v>
      </c>
      <c r="E234" s="35" t="s">
        <v>364</v>
      </c>
      <c r="F234" s="35" t="s">
        <v>371</v>
      </c>
      <c r="H234" t="s">
        <v>626</v>
      </c>
      <c r="I234" t="str">
        <f t="shared" si="3"/>
        <v>E05 - Poriadenie a distribúcia propagačných materiálov a nástrojov publicity pre širokú verejnosť lebo zameraných na špecifické cieľové skupiny</v>
      </c>
    </row>
    <row r="235" spans="2:9" x14ac:dyDescent="0.25">
      <c r="B235" s="35" t="s">
        <v>97</v>
      </c>
      <c r="C235" s="36" t="s">
        <v>103</v>
      </c>
      <c r="D235" s="35" t="s">
        <v>543</v>
      </c>
      <c r="E235" s="35" t="s">
        <v>340</v>
      </c>
      <c r="F235" s="35" t="s">
        <v>36</v>
      </c>
      <c r="H235" t="s">
        <v>627</v>
      </c>
      <c r="I235" t="str">
        <f t="shared" si="3"/>
        <v>E06 - Stretnutie pracovného tímu</v>
      </c>
    </row>
    <row r="236" spans="2:9" x14ac:dyDescent="0.25">
      <c r="B236" s="35" t="s">
        <v>97</v>
      </c>
      <c r="C236" s="36" t="s">
        <v>103</v>
      </c>
      <c r="D236" s="35" t="s">
        <v>543</v>
      </c>
      <c r="E236" s="35" t="s">
        <v>365</v>
      </c>
      <c r="F236" s="35" t="s">
        <v>36</v>
      </c>
      <c r="H236" t="s">
        <v>628</v>
      </c>
      <c r="I236" t="str">
        <f t="shared" si="3"/>
        <v>E07 - Spracovanie spoločného realizačného zámeru tematického produktu</v>
      </c>
    </row>
    <row r="237" spans="2:9" x14ac:dyDescent="0.25">
      <c r="B237" s="35" t="s">
        <v>97</v>
      </c>
      <c r="C237" s="36" t="s">
        <v>103</v>
      </c>
      <c r="D237" s="35" t="s">
        <v>543</v>
      </c>
      <c r="E237" s="35" t="s">
        <v>223</v>
      </c>
      <c r="F237" s="35" t="s">
        <v>36</v>
      </c>
      <c r="H237" t="s">
        <v>629</v>
      </c>
      <c r="I237" t="str">
        <f t="shared" si="3"/>
        <v>E08 - Spracovanie externých posudkov/ hodnotení</v>
      </c>
    </row>
    <row r="238" spans="2:9" x14ac:dyDescent="0.25">
      <c r="B238" s="35" t="s">
        <v>97</v>
      </c>
      <c r="C238" s="36" t="s">
        <v>103</v>
      </c>
      <c r="D238" s="35" t="s">
        <v>543</v>
      </c>
      <c r="E238" s="35" t="s">
        <v>366</v>
      </c>
      <c r="F238" s="35" t="s">
        <v>36</v>
      </c>
      <c r="H238" t="s">
        <v>630</v>
      </c>
      <c r="I238" t="str">
        <f t="shared" si="3"/>
        <v>E09 - Spracovanie spoločnej komunikačnej stratégie/ marketingovej koncepcie  zapojených objektov</v>
      </c>
    </row>
    <row r="239" spans="2:9" x14ac:dyDescent="0.25">
      <c r="B239" s="35" t="s">
        <v>97</v>
      </c>
      <c r="C239" s="36" t="s">
        <v>103</v>
      </c>
      <c r="D239" s="35" t="s">
        <v>543</v>
      </c>
      <c r="E239" s="35" t="s">
        <v>367</v>
      </c>
      <c r="F239" s="35" t="s">
        <v>36</v>
      </c>
      <c r="H239" t="s">
        <v>631</v>
      </c>
      <c r="I239" t="str">
        <f t="shared" si="3"/>
        <v>E10 - Spracovanie tematickej koncepcie zameranej na špecifické segmenty cestovného ruchu/vymedzenou skupinu atraktivít/špecifickú cieľovú skupinu</v>
      </c>
    </row>
    <row r="240" spans="2:9" x14ac:dyDescent="0.25">
      <c r="B240" s="35" t="s">
        <v>97</v>
      </c>
      <c r="C240" s="36" t="s">
        <v>103</v>
      </c>
      <c r="D240" s="35" t="s">
        <v>543</v>
      </c>
      <c r="E240" s="35" t="s">
        <v>368</v>
      </c>
      <c r="F240" s="35" t="s">
        <v>36</v>
      </c>
      <c r="H240" t="s">
        <v>632</v>
      </c>
      <c r="I240" t="str">
        <f t="shared" si="3"/>
        <v>E11 - Spracovanie územnej koncepcie riešiacej celkové využitie prírodných a kultúrnych zdrojov vo vymedzenom cezhraničnom území</v>
      </c>
    </row>
    <row r="241" spans="2:9" x14ac:dyDescent="0.25">
      <c r="B241" s="35" t="s">
        <v>97</v>
      </c>
      <c r="C241" s="36" t="s">
        <v>103</v>
      </c>
      <c r="D241" s="35" t="s">
        <v>543</v>
      </c>
      <c r="E241" s="35" t="s">
        <v>369</v>
      </c>
      <c r="F241" s="35" t="s">
        <v>36</v>
      </c>
      <c r="H241" t="s">
        <v>633</v>
      </c>
      <c r="I241" t="str">
        <f t="shared" si="3"/>
        <v>E12 - Spoločná účasť na veľtrhoch a obdobných prezentačných aktivitách cestovného ruchu vrátane poriadení nevyhnutných propagačných predmetov dlhodobé povahy (bannery, propagačné stany)</v>
      </c>
    </row>
    <row r="242" spans="2:9" x14ac:dyDescent="0.25">
      <c r="B242" s="35" t="s">
        <v>97</v>
      </c>
      <c r="C242" s="36" t="s">
        <v>103</v>
      </c>
      <c r="D242" s="35" t="s">
        <v>543</v>
      </c>
      <c r="E242" s="35" t="s">
        <v>370</v>
      </c>
      <c r="F242" s="35" t="s">
        <v>36</v>
      </c>
      <c r="H242" t="s">
        <v>675</v>
      </c>
      <c r="I242" t="str">
        <f t="shared" si="3"/>
        <v>E13 - Poriadenie vybavení  za účelom realizácie propagačných a prezentačných aktivít realizovaných produktov cestovného ruchu</v>
      </c>
    </row>
    <row r="243" spans="2:9" x14ac:dyDescent="0.25">
      <c r="B243" s="35" t="s">
        <v>97</v>
      </c>
      <c r="C243" s="36" t="s">
        <v>103</v>
      </c>
      <c r="D243" s="35" t="s">
        <v>544</v>
      </c>
      <c r="E243" s="35" t="s">
        <v>372</v>
      </c>
      <c r="F243" s="35" t="s">
        <v>371</v>
      </c>
      <c r="H243" t="s">
        <v>634</v>
      </c>
      <c r="I243" t="str">
        <f t="shared" si="3"/>
        <v>F01 - Aplikácie komunikačnej stratégie/ marketingovej koncepcie zavedenia služieb podporujúcich využívanie potenciálu kultúrneho a prírodného dedičstva</v>
      </c>
    </row>
    <row r="244" spans="2:9" x14ac:dyDescent="0.25">
      <c r="B244" s="35" t="s">
        <v>97</v>
      </c>
      <c r="C244" s="36" t="s">
        <v>103</v>
      </c>
      <c r="D244" s="35" t="s">
        <v>544</v>
      </c>
      <c r="E244" s="35" t="s">
        <v>373</v>
      </c>
      <c r="F244" s="35" t="s">
        <v>371</v>
      </c>
      <c r="H244" t="s">
        <v>635</v>
      </c>
      <c r="I244" t="str">
        <f t="shared" si="3"/>
        <v>F02 - Využitie mobilných technológií pre prezentáciu a propagáciu turistických atraktivít regiónu (audio sprievodca, GPS technológie, QR kódy)</v>
      </c>
    </row>
    <row r="245" spans="2:9" x14ac:dyDescent="0.25">
      <c r="B245" s="35" t="s">
        <v>97</v>
      </c>
      <c r="C245" s="36" t="s">
        <v>103</v>
      </c>
      <c r="D245" s="35" t="s">
        <v>544</v>
      </c>
      <c r="E245" s="35" t="s">
        <v>374</v>
      </c>
      <c r="F245" s="35" t="s">
        <v>371</v>
      </c>
      <c r="H245" t="s">
        <v>636</v>
      </c>
      <c r="I245" t="str">
        <f t="shared" si="3"/>
        <v>F03 - Realizácie publicity a propagácie pomocou webových stránok, sociálnych sietí a ďalších inovatívnych spôsobov propagácie a publicity</v>
      </c>
    </row>
    <row r="246" spans="2:9" x14ac:dyDescent="0.25">
      <c r="B246" s="35" t="s">
        <v>97</v>
      </c>
      <c r="C246" s="36" t="s">
        <v>103</v>
      </c>
      <c r="D246" s="35" t="s">
        <v>544</v>
      </c>
      <c r="E246" s="35" t="s">
        <v>375</v>
      </c>
      <c r="F246" s="35" t="s">
        <v>371</v>
      </c>
      <c r="H246" t="s">
        <v>637</v>
      </c>
      <c r="I246" t="str">
        <f t="shared" si="3"/>
        <v>F04 - Príprava špecifických nástrojov podpory cestovného ruchu – turistické karty, rodinné pasy, atď.</v>
      </c>
    </row>
    <row r="247" spans="2:9" x14ac:dyDescent="0.25">
      <c r="B247" s="35" t="s">
        <v>97</v>
      </c>
      <c r="C247" s="36" t="s">
        <v>103</v>
      </c>
      <c r="D247" s="35" t="s">
        <v>544</v>
      </c>
      <c r="E247" s="35" t="s">
        <v>376</v>
      </c>
      <c r="F247" s="35" t="s">
        <v>371</v>
      </c>
      <c r="H247" t="s">
        <v>638</v>
      </c>
      <c r="I247" t="str">
        <f t="shared" si="3"/>
        <v>F05 - Organizácia aktivít propagujúcich spoločné územie ako turistickú destináciu a podporujúcich rozvoj turizmu v ňom</v>
      </c>
    </row>
    <row r="248" spans="2:9" x14ac:dyDescent="0.25">
      <c r="B248" s="35" t="s">
        <v>97</v>
      </c>
      <c r="C248" s="36" t="s">
        <v>103</v>
      </c>
      <c r="D248" s="35" t="s">
        <v>544</v>
      </c>
      <c r="E248" s="35" t="s">
        <v>340</v>
      </c>
      <c r="F248" s="35" t="s">
        <v>36</v>
      </c>
      <c r="H248" t="s">
        <v>639</v>
      </c>
      <c r="I248" t="str">
        <f t="shared" si="3"/>
        <v>F06 - Stretnutie pracovného tímu</v>
      </c>
    </row>
    <row r="249" spans="2:9" x14ac:dyDescent="0.25">
      <c r="B249" s="35" t="s">
        <v>97</v>
      </c>
      <c r="C249" s="36" t="s">
        <v>103</v>
      </c>
      <c r="D249" s="35" t="s">
        <v>544</v>
      </c>
      <c r="E249" s="35" t="s">
        <v>365</v>
      </c>
      <c r="F249" s="35" t="s">
        <v>36</v>
      </c>
      <c r="H249" t="s">
        <v>640</v>
      </c>
      <c r="I249" t="str">
        <f t="shared" si="3"/>
        <v>F07 - Spracovanie spoločného realizačného zámeru tematického produktu</v>
      </c>
    </row>
    <row r="250" spans="2:9" x14ac:dyDescent="0.25">
      <c r="B250" s="35" t="s">
        <v>97</v>
      </c>
      <c r="C250" s="36" t="s">
        <v>103</v>
      </c>
      <c r="D250" s="35" t="s">
        <v>544</v>
      </c>
      <c r="E250" s="35" t="s">
        <v>377</v>
      </c>
      <c r="F250" s="35" t="s">
        <v>36</v>
      </c>
      <c r="H250" t="s">
        <v>641</v>
      </c>
      <c r="I250" t="str">
        <f t="shared" si="3"/>
        <v>F08 - Spracovanie spoločnej komunikačnej stratégie/ marketingovej koncepcie  zavedenia služieb podporujúcich využívanie potenciálu kultúrneho a prírodného dedičstva</v>
      </c>
    </row>
    <row r="251" spans="2:9" x14ac:dyDescent="0.25">
      <c r="B251" s="35" t="s">
        <v>97</v>
      </c>
      <c r="C251" s="36" t="s">
        <v>103</v>
      </c>
      <c r="D251" s="35" t="s">
        <v>544</v>
      </c>
      <c r="E251" s="35" t="s">
        <v>378</v>
      </c>
      <c r="F251" s="35" t="s">
        <v>36</v>
      </c>
      <c r="H251" t="s">
        <v>642</v>
      </c>
      <c r="I251" t="str">
        <f t="shared" si="3"/>
        <v xml:space="preserve">F09 - Poriadenie vybavenia – nákup technológií nevyhnutných pre zavedenie a prevádzku realizovaných nástrojov podpory cestovného ruchu </v>
      </c>
    </row>
    <row r="252" spans="2:9" x14ac:dyDescent="0.25">
      <c r="B252" s="35" t="s">
        <v>97</v>
      </c>
      <c r="C252" s="36" t="s">
        <v>103</v>
      </c>
      <c r="D252" s="35" t="s">
        <v>544</v>
      </c>
      <c r="E252" s="35" t="s">
        <v>379</v>
      </c>
      <c r="F252" s="35" t="s">
        <v>36</v>
      </c>
      <c r="H252" t="s">
        <v>643</v>
      </c>
      <c r="I252" t="str">
        <f t="shared" si="3"/>
        <v>F10 - Poriadenie vybavenia pre realizáciu opatrení propagácie služieb</v>
      </c>
    </row>
    <row r="253" spans="2:9" s="33" customFormat="1" x14ac:dyDescent="0.25">
      <c r="B253" s="35" t="s">
        <v>97</v>
      </c>
      <c r="C253" s="36" t="s">
        <v>103</v>
      </c>
      <c r="D253" s="35" t="s">
        <v>545</v>
      </c>
      <c r="E253" s="35" t="s">
        <v>380</v>
      </c>
      <c r="F253" s="35" t="s">
        <v>36</v>
      </c>
      <c r="H253" t="s">
        <v>652</v>
      </c>
      <c r="I253" t="str">
        <f t="shared" si="3"/>
        <v>G01 - Aktivity na prezentáciu prírodného a kultúrneho dedičstva realizované vo forme doplnkových aktivít.</v>
      </c>
    </row>
    <row r="254" spans="2:9" x14ac:dyDescent="0.25">
      <c r="B254" s="35" t="s">
        <v>97</v>
      </c>
      <c r="C254" s="36" t="s">
        <v>104</v>
      </c>
      <c r="D254" s="35" t="s">
        <v>546</v>
      </c>
      <c r="E254" s="35" t="s">
        <v>219</v>
      </c>
      <c r="F254" s="35" t="s">
        <v>392</v>
      </c>
      <c r="H254" t="s">
        <v>561</v>
      </c>
      <c r="I254" t="str">
        <f t="shared" si="3"/>
        <v>A01 - Tvorba kanálu/mechanizmu výmeny a zdieľania informácií a dát</v>
      </c>
    </row>
    <row r="255" spans="2:9" x14ac:dyDescent="0.25">
      <c r="B255" s="35" t="s">
        <v>97</v>
      </c>
      <c r="C255" s="36" t="s">
        <v>104</v>
      </c>
      <c r="D255" s="35" t="s">
        <v>546</v>
      </c>
      <c r="E255" s="35" t="s">
        <v>309</v>
      </c>
      <c r="F255" s="35" t="s">
        <v>392</v>
      </c>
      <c r="H255" t="s">
        <v>562</v>
      </c>
      <c r="I255" t="str">
        <f t="shared" si="3"/>
        <v>A02 - Vytvorenie/ zdieľanie spoločných metodík a hodnotenia</v>
      </c>
    </row>
    <row r="256" spans="2:9" x14ac:dyDescent="0.25">
      <c r="B256" s="35" t="s">
        <v>97</v>
      </c>
      <c r="C256" s="36" t="s">
        <v>104</v>
      </c>
      <c r="D256" s="35" t="s">
        <v>546</v>
      </c>
      <c r="E256" s="35" t="s">
        <v>310</v>
      </c>
      <c r="F256" s="35" t="s">
        <v>392</v>
      </c>
      <c r="H256" t="s">
        <v>563</v>
      </c>
      <c r="I256" t="str">
        <f t="shared" si="3"/>
        <v>A03 - Vytvorenie/ zdieľanie spoločných databáz</v>
      </c>
    </row>
    <row r="257" spans="2:9" x14ac:dyDescent="0.25">
      <c r="B257" s="35" t="s">
        <v>97</v>
      </c>
      <c r="C257" s="36" t="s">
        <v>104</v>
      </c>
      <c r="D257" s="35" t="s">
        <v>546</v>
      </c>
      <c r="E257" s="35" t="s">
        <v>381</v>
      </c>
      <c r="F257" s="35" t="s">
        <v>392</v>
      </c>
      <c r="H257" t="s">
        <v>564</v>
      </c>
      <c r="I257" t="str">
        <f t="shared" si="3"/>
        <v>A04 - Spracovanie štúdií/koncepcií pre efektívnejší výkon starostlivosti o cezhraničné prírodne hodnotné územia</v>
      </c>
    </row>
    <row r="258" spans="2:9" x14ac:dyDescent="0.25">
      <c r="B258" s="35" t="s">
        <v>97</v>
      </c>
      <c r="C258" s="36" t="s">
        <v>104</v>
      </c>
      <c r="D258" s="35" t="s">
        <v>546</v>
      </c>
      <c r="E258" s="35" t="s">
        <v>382</v>
      </c>
      <c r="F258" s="35" t="s">
        <v>392</v>
      </c>
      <c r="H258" t="s">
        <v>565</v>
      </c>
      <c r="I258" t="str">
        <f t="shared" si="3"/>
        <v>A05 - Spracovanie plánov alebo zásad starostlivosti o cezhraničné prírodne hodnotné územia</v>
      </c>
    </row>
    <row r="259" spans="2:9" x14ac:dyDescent="0.25">
      <c r="B259" s="35" t="s">
        <v>97</v>
      </c>
      <c r="C259" s="36" t="s">
        <v>104</v>
      </c>
      <c r="D259" s="35" t="s">
        <v>546</v>
      </c>
      <c r="E259" s="35" t="s">
        <v>383</v>
      </c>
      <c r="F259" s="35" t="s">
        <v>392</v>
      </c>
      <c r="H259" t="s">
        <v>566</v>
      </c>
      <c r="I259" t="str">
        <f t="shared" si="3"/>
        <v>A06 - Spracovanie súborov doporučených opatrení/záchranných programov</v>
      </c>
    </row>
    <row r="260" spans="2:9" x14ac:dyDescent="0.25">
      <c r="B260" s="35" t="s">
        <v>97</v>
      </c>
      <c r="C260" s="36" t="s">
        <v>104</v>
      </c>
      <c r="D260" s="35" t="s">
        <v>546</v>
      </c>
      <c r="E260" s="35" t="s">
        <v>384</v>
      </c>
      <c r="F260" s="35" t="s">
        <v>36</v>
      </c>
      <c r="H260" t="s">
        <v>567</v>
      </c>
      <c r="I260" t="str">
        <f t="shared" ref="I260:I323" si="4">CONCATENATE(H260," - ",E260)</f>
        <v>A07 - Vytvorenie pracovného/expertného tímu v oblasti starostlivosti o cezhraničné prírodne územia</v>
      </c>
    </row>
    <row r="261" spans="2:9" x14ac:dyDescent="0.25">
      <c r="B261" s="35" t="s">
        <v>97</v>
      </c>
      <c r="C261" s="36" t="s">
        <v>104</v>
      </c>
      <c r="D261" s="35" t="s">
        <v>546</v>
      </c>
      <c r="E261" s="35" t="s">
        <v>287</v>
      </c>
      <c r="F261" s="35" t="s">
        <v>36</v>
      </c>
      <c r="H261" t="s">
        <v>568</v>
      </c>
      <c r="I261" t="str">
        <f t="shared" si="4"/>
        <v>A08 - Stretnutie pracovného/expertného  tímu</v>
      </c>
    </row>
    <row r="262" spans="2:9" x14ac:dyDescent="0.25">
      <c r="B262" s="35" t="s">
        <v>97</v>
      </c>
      <c r="C262" s="36" t="s">
        <v>104</v>
      </c>
      <c r="D262" s="35" t="s">
        <v>546</v>
      </c>
      <c r="E262" s="35" t="s">
        <v>385</v>
      </c>
      <c r="F262" s="35" t="s">
        <v>36</v>
      </c>
      <c r="H262" t="s">
        <v>569</v>
      </c>
      <c r="I262" t="str">
        <f t="shared" si="4"/>
        <v>A09 - Definícia požiadaviek na efektívnejší výkon starostlivosti o cezhraničné prírodne hodnotné územia</v>
      </c>
    </row>
    <row r="263" spans="2:9" x14ac:dyDescent="0.25">
      <c r="B263" s="35" t="s">
        <v>97</v>
      </c>
      <c r="C263" s="36" t="s">
        <v>104</v>
      </c>
      <c r="D263" s="35" t="s">
        <v>546</v>
      </c>
      <c r="E263" s="35" t="s">
        <v>386</v>
      </c>
      <c r="F263" s="35" t="s">
        <v>36</v>
      </c>
      <c r="H263" t="s">
        <v>570</v>
      </c>
      <c r="I263" t="str">
        <f t="shared" si="4"/>
        <v>A10 - Realizácia okrúhleho stolu</v>
      </c>
    </row>
    <row r="264" spans="2:9" x14ac:dyDescent="0.25">
      <c r="B264" s="35" t="s">
        <v>97</v>
      </c>
      <c r="C264" s="36" t="s">
        <v>104</v>
      </c>
      <c r="D264" s="35" t="s">
        <v>546</v>
      </c>
      <c r="E264" s="35" t="s">
        <v>223</v>
      </c>
      <c r="F264" s="35" t="s">
        <v>36</v>
      </c>
      <c r="H264" t="s">
        <v>571</v>
      </c>
      <c r="I264" t="str">
        <f t="shared" si="4"/>
        <v>A11 - Spracovanie externých posudkov/ hodnotení</v>
      </c>
    </row>
    <row r="265" spans="2:9" x14ac:dyDescent="0.25">
      <c r="B265" s="35" t="s">
        <v>97</v>
      </c>
      <c r="C265" s="36" t="s">
        <v>104</v>
      </c>
      <c r="D265" s="35" t="s">
        <v>546</v>
      </c>
      <c r="E265" s="35" t="s">
        <v>222</v>
      </c>
      <c r="F265" s="35" t="s">
        <v>36</v>
      </c>
      <c r="H265" t="s">
        <v>572</v>
      </c>
      <c r="I265" t="str">
        <f t="shared" si="4"/>
        <v>A12 - Zber dát</v>
      </c>
    </row>
    <row r="266" spans="2:9" x14ac:dyDescent="0.25">
      <c r="B266" s="35" t="s">
        <v>97</v>
      </c>
      <c r="C266" s="36" t="s">
        <v>104</v>
      </c>
      <c r="D266" s="35" t="s">
        <v>546</v>
      </c>
      <c r="E266" s="35" t="s">
        <v>387</v>
      </c>
      <c r="F266" s="35" t="s">
        <v>36</v>
      </c>
      <c r="H266" t="s">
        <v>573</v>
      </c>
      <c r="I266" t="str">
        <f t="shared" si="4"/>
        <v>A13 - Terénny prieskum</v>
      </c>
    </row>
    <row r="267" spans="2:9" x14ac:dyDescent="0.25">
      <c r="B267" s="35" t="s">
        <v>97</v>
      </c>
      <c r="C267" s="36" t="s">
        <v>104</v>
      </c>
      <c r="D267" s="35" t="s">
        <v>546</v>
      </c>
      <c r="E267" s="35" t="s">
        <v>388</v>
      </c>
      <c r="F267" s="35" t="s">
        <v>36</v>
      </c>
      <c r="H267" t="s">
        <v>574</v>
      </c>
      <c r="I267" t="str">
        <f t="shared" si="4"/>
        <v>A14 - Vyznačenie lokalít v terénu</v>
      </c>
    </row>
    <row r="268" spans="2:9" x14ac:dyDescent="0.25">
      <c r="B268" s="35" t="s">
        <v>97</v>
      </c>
      <c r="C268" s="36" t="s">
        <v>104</v>
      </c>
      <c r="D268" s="35" t="s">
        <v>546</v>
      </c>
      <c r="E268" s="35" t="s">
        <v>389</v>
      </c>
      <c r="F268" s="35" t="s">
        <v>36</v>
      </c>
      <c r="H268" t="s">
        <v>575</v>
      </c>
      <c r="I268" t="str">
        <f t="shared" si="4"/>
        <v>A15 - Realizácia spoločnej konferencie</v>
      </c>
    </row>
    <row r="269" spans="2:9" x14ac:dyDescent="0.25">
      <c r="B269" s="35" t="s">
        <v>97</v>
      </c>
      <c r="C269" s="36" t="s">
        <v>104</v>
      </c>
      <c r="D269" s="35" t="s">
        <v>546</v>
      </c>
      <c r="E269" s="35" t="s">
        <v>390</v>
      </c>
      <c r="F269" s="35" t="s">
        <v>36</v>
      </c>
      <c r="H269" t="s">
        <v>576</v>
      </c>
      <c r="I269" t="str">
        <f t="shared" si="4"/>
        <v>A16 - Verejná diskusia</v>
      </c>
    </row>
    <row r="270" spans="2:9" x14ac:dyDescent="0.25">
      <c r="B270" s="35" t="s">
        <v>97</v>
      </c>
      <c r="C270" s="36" t="s">
        <v>104</v>
      </c>
      <c r="D270" s="35" t="s">
        <v>546</v>
      </c>
      <c r="E270" s="35" t="s">
        <v>391</v>
      </c>
      <c r="F270" s="35" t="s">
        <v>36</v>
      </c>
      <c r="H270" t="s">
        <v>577</v>
      </c>
      <c r="I270" t="str">
        <f t="shared" si="4"/>
        <v>A17 - Vydanie publikačných výstupov</v>
      </c>
    </row>
    <row r="271" spans="2:9" x14ac:dyDescent="0.25">
      <c r="B271" s="35" t="s">
        <v>97</v>
      </c>
      <c r="C271" s="36" t="s">
        <v>104</v>
      </c>
      <c r="D271" s="35" t="s">
        <v>546</v>
      </c>
      <c r="E271" s="35" t="s">
        <v>256</v>
      </c>
      <c r="F271" s="35" t="s">
        <v>36</v>
      </c>
      <c r="H271" t="s">
        <v>676</v>
      </c>
      <c r="I271" t="str">
        <f t="shared" si="4"/>
        <v>A18 - Prezentačné a propagačné aktivity vo vzťahu k realizovanému projektu</v>
      </c>
    </row>
    <row r="272" spans="2:9" x14ac:dyDescent="0.25">
      <c r="B272" s="35" t="s">
        <v>97</v>
      </c>
      <c r="C272" s="36" t="s">
        <v>104</v>
      </c>
      <c r="D272" s="35" t="s">
        <v>547</v>
      </c>
      <c r="E272" s="35" t="s">
        <v>393</v>
      </c>
      <c r="F272" s="35" t="s">
        <v>392</v>
      </c>
      <c r="H272" t="s">
        <v>578</v>
      </c>
      <c r="I272" t="str">
        <f t="shared" si="4"/>
        <v>B01 - Návrh a realizácia opatrení spojených s implementáciou sústavy Natura 2000</v>
      </c>
    </row>
    <row r="273" spans="2:9" x14ac:dyDescent="0.25">
      <c r="B273" s="35" t="s">
        <v>97</v>
      </c>
      <c r="C273" s="36" t="s">
        <v>104</v>
      </c>
      <c r="D273" s="35" t="s">
        <v>547</v>
      </c>
      <c r="E273" s="35" t="s">
        <v>394</v>
      </c>
      <c r="F273" s="35" t="s">
        <v>392</v>
      </c>
      <c r="H273" t="s">
        <v>579</v>
      </c>
      <c r="I273" t="str">
        <f t="shared" si="4"/>
        <v>B02 - Realizácia špeciálnej starostlivosti o vzácne biotopy s cieľom zlepšenia ich kvality a druhového zloženia (vrátane obmedzovania expanzívnych a invazívny druhov) v cezhraničnom území</v>
      </c>
    </row>
    <row r="274" spans="2:9" x14ac:dyDescent="0.25">
      <c r="B274" s="35" t="s">
        <v>97</v>
      </c>
      <c r="C274" s="36" t="s">
        <v>104</v>
      </c>
      <c r="D274" s="35" t="s">
        <v>547</v>
      </c>
      <c r="E274" s="35" t="s">
        <v>395</v>
      </c>
      <c r="F274" s="35" t="s">
        <v>392</v>
      </c>
      <c r="H274" t="s">
        <v>580</v>
      </c>
      <c r="I274" t="str">
        <f t="shared" si="4"/>
        <v>B03 - Eradikácia / regulácia invazívnych druhov (kosenie, výrez, odchyt či odlov, aplikácia biocídov apod., bezpečná likvidácia biomasy aj.)</v>
      </c>
    </row>
    <row r="275" spans="2:9" x14ac:dyDescent="0.25">
      <c r="B275" s="35" t="s">
        <v>97</v>
      </c>
      <c r="C275" s="36" t="s">
        <v>104</v>
      </c>
      <c r="D275" s="35" t="s">
        <v>547</v>
      </c>
      <c r="E275" s="35" t="s">
        <v>396</v>
      </c>
      <c r="F275" s="35" t="s">
        <v>392</v>
      </c>
      <c r="H275" t="s">
        <v>581</v>
      </c>
      <c r="I275" t="str">
        <f t="shared" si="4"/>
        <v>B04 - Realizácia starostlivosti o lesné spoločenstvá cielená na zachovanie lebo zlepšenie ich štruktúry, druhového zložení</v>
      </c>
    </row>
    <row r="276" spans="2:9" x14ac:dyDescent="0.25">
      <c r="B276" s="35" t="s">
        <v>97</v>
      </c>
      <c r="C276" s="36" t="s">
        <v>104</v>
      </c>
      <c r="D276" s="35" t="s">
        <v>547</v>
      </c>
      <c r="E276" s="35" t="s">
        <v>397</v>
      </c>
      <c r="F276" s="35" t="s">
        <v>392</v>
      </c>
      <c r="H276" t="s">
        <v>582</v>
      </c>
      <c r="I276" t="str">
        <f t="shared" si="4"/>
        <v>B05 - Realizácia starostlivosti cielená na podporu vzácnych druhov a ich biotopov, obnovu a tvorbu cenných stanovíšť</v>
      </c>
    </row>
    <row r="277" spans="2:9" x14ac:dyDescent="0.25">
      <c r="B277" s="35" t="s">
        <v>97</v>
      </c>
      <c r="C277" s="36" t="s">
        <v>104</v>
      </c>
      <c r="D277" s="35" t="s">
        <v>547</v>
      </c>
      <c r="E277" s="35" t="s">
        <v>398</v>
      </c>
      <c r="F277" s="35" t="s">
        <v>36</v>
      </c>
      <c r="H277" t="s">
        <v>583</v>
      </c>
      <c r="I277" t="str">
        <f t="shared" si="4"/>
        <v>B06 - Realizácia opatrení na podporu druhov v urbanizovanom aj. antropogénne ovplyvnenom prostredí</v>
      </c>
    </row>
    <row r="278" spans="2:9" x14ac:dyDescent="0.25">
      <c r="B278" s="35" t="s">
        <v>97</v>
      </c>
      <c r="C278" s="36" t="s">
        <v>104</v>
      </c>
      <c r="D278" s="35" t="s">
        <v>547</v>
      </c>
      <c r="E278" s="35" t="s">
        <v>399</v>
      </c>
      <c r="F278" s="35" t="s">
        <v>36</v>
      </c>
      <c r="H278" t="s">
        <v>584</v>
      </c>
      <c r="I278" t="str">
        <f t="shared" si="4"/>
        <v>B07 - Vytvorenie pracovného/expertného tímu v oblasti zlepšenia stavu druhov a biotopov</v>
      </c>
    </row>
    <row r="279" spans="2:9" x14ac:dyDescent="0.25">
      <c r="B279" s="35" t="s">
        <v>97</v>
      </c>
      <c r="C279" s="36" t="s">
        <v>104</v>
      </c>
      <c r="D279" s="35" t="s">
        <v>547</v>
      </c>
      <c r="E279" s="35" t="s">
        <v>287</v>
      </c>
      <c r="F279" s="35" t="s">
        <v>36</v>
      </c>
      <c r="H279" t="s">
        <v>585</v>
      </c>
      <c r="I279" t="str">
        <f t="shared" si="4"/>
        <v>B08 - Stretnutie pracovného/expertného  tímu</v>
      </c>
    </row>
    <row r="280" spans="2:9" x14ac:dyDescent="0.25">
      <c r="B280" s="35" t="s">
        <v>97</v>
      </c>
      <c r="C280" s="36" t="s">
        <v>104</v>
      </c>
      <c r="D280" s="35" t="s">
        <v>547</v>
      </c>
      <c r="E280" s="35" t="s">
        <v>400</v>
      </c>
      <c r="F280" s="35" t="s">
        <v>36</v>
      </c>
      <c r="H280" t="s">
        <v>586</v>
      </c>
      <c r="I280" t="str">
        <f t="shared" si="4"/>
        <v>B09 - Zber informácií a dát</v>
      </c>
    </row>
    <row r="281" spans="2:9" x14ac:dyDescent="0.25">
      <c r="B281" s="35" t="s">
        <v>97</v>
      </c>
      <c r="C281" s="36" t="s">
        <v>104</v>
      </c>
      <c r="D281" s="35" t="s">
        <v>547</v>
      </c>
      <c r="E281" s="35" t="s">
        <v>401</v>
      </c>
      <c r="F281" s="35" t="s">
        <v>36</v>
      </c>
      <c r="H281" t="s">
        <v>587</v>
      </c>
      <c r="I281" t="str">
        <f t="shared" si="4"/>
        <v>B10 - Hodnotenie rizík</v>
      </c>
    </row>
    <row r="282" spans="2:9" x14ac:dyDescent="0.25">
      <c r="B282" s="35" t="s">
        <v>97</v>
      </c>
      <c r="C282" s="36" t="s">
        <v>104</v>
      </c>
      <c r="D282" s="35" t="s">
        <v>547</v>
      </c>
      <c r="E282" s="35" t="s">
        <v>388</v>
      </c>
      <c r="F282" s="35" t="s">
        <v>36</v>
      </c>
      <c r="H282" t="s">
        <v>588</v>
      </c>
      <c r="I282" t="str">
        <f t="shared" si="4"/>
        <v>B11 - Vyznačenie lokalít v terénu</v>
      </c>
    </row>
    <row r="283" spans="2:9" x14ac:dyDescent="0.25">
      <c r="B283" s="35" t="s">
        <v>97</v>
      </c>
      <c r="C283" s="36" t="s">
        <v>104</v>
      </c>
      <c r="D283" s="35" t="s">
        <v>547</v>
      </c>
      <c r="E283" s="35" t="s">
        <v>402</v>
      </c>
      <c r="F283" s="35" t="s">
        <v>36</v>
      </c>
      <c r="H283" t="s">
        <v>589</v>
      </c>
      <c r="I283" t="str">
        <f t="shared" si="4"/>
        <v>B12 - Hodnotenie efektivity opatrenia</v>
      </c>
    </row>
    <row r="284" spans="2:9" x14ac:dyDescent="0.25">
      <c r="B284" s="35" t="s">
        <v>97</v>
      </c>
      <c r="C284" s="36" t="s">
        <v>104</v>
      </c>
      <c r="D284" s="35" t="s">
        <v>547</v>
      </c>
      <c r="E284" s="35" t="s">
        <v>389</v>
      </c>
      <c r="F284" s="35" t="s">
        <v>36</v>
      </c>
      <c r="H284" t="s">
        <v>590</v>
      </c>
      <c r="I284" t="str">
        <f t="shared" si="4"/>
        <v>B13 - Realizácia spoločnej konferencie</v>
      </c>
    </row>
    <row r="285" spans="2:9" x14ac:dyDescent="0.25">
      <c r="B285" s="35" t="s">
        <v>97</v>
      </c>
      <c r="C285" s="36" t="s">
        <v>104</v>
      </c>
      <c r="D285" s="35" t="s">
        <v>547</v>
      </c>
      <c r="E285" s="35" t="s">
        <v>390</v>
      </c>
      <c r="F285" s="35" t="s">
        <v>36</v>
      </c>
      <c r="H285" t="s">
        <v>591</v>
      </c>
      <c r="I285" t="str">
        <f t="shared" si="4"/>
        <v>B14 - Verejná diskusia</v>
      </c>
    </row>
    <row r="286" spans="2:9" x14ac:dyDescent="0.25">
      <c r="B286" s="35" t="s">
        <v>97</v>
      </c>
      <c r="C286" s="36" t="s">
        <v>104</v>
      </c>
      <c r="D286" s="35" t="s">
        <v>547</v>
      </c>
      <c r="E286" s="35" t="s">
        <v>391</v>
      </c>
      <c r="F286" s="35" t="s">
        <v>36</v>
      </c>
      <c r="H286" t="s">
        <v>592</v>
      </c>
      <c r="I286" t="str">
        <f t="shared" si="4"/>
        <v>B15 - Vydanie publikačných výstupov</v>
      </c>
    </row>
    <row r="287" spans="2:9" x14ac:dyDescent="0.25">
      <c r="B287" s="35" t="s">
        <v>97</v>
      </c>
      <c r="C287" s="36" t="s">
        <v>104</v>
      </c>
      <c r="D287" s="35" t="s">
        <v>547</v>
      </c>
      <c r="E287" s="35" t="s">
        <v>256</v>
      </c>
      <c r="F287" s="35" t="s">
        <v>36</v>
      </c>
      <c r="H287" t="s">
        <v>593</v>
      </c>
      <c r="I287" t="str">
        <f t="shared" si="4"/>
        <v>B16 - Prezentačné a propagačné aktivity vo vzťahu k realizovanému projektu</v>
      </c>
    </row>
    <row r="288" spans="2:9" x14ac:dyDescent="0.25">
      <c r="B288" s="35" t="s">
        <v>97</v>
      </c>
      <c r="C288" s="36" t="s">
        <v>104</v>
      </c>
      <c r="D288" s="35" t="s">
        <v>548</v>
      </c>
      <c r="E288" s="35" t="s">
        <v>403</v>
      </c>
      <c r="F288" s="35" t="s">
        <v>392</v>
      </c>
      <c r="H288" t="s">
        <v>596</v>
      </c>
      <c r="I288" t="str">
        <f t="shared" si="4"/>
        <v>C01 - Mapovaní a monitoring  a príprava metodík a koncepčných dokumentov pre obmedzovanie inváznych druhov</v>
      </c>
    </row>
    <row r="289" spans="2:9" x14ac:dyDescent="0.25">
      <c r="B289" s="35" t="s">
        <v>97</v>
      </c>
      <c r="C289" s="36" t="s">
        <v>104</v>
      </c>
      <c r="D289" s="35" t="s">
        <v>548</v>
      </c>
      <c r="E289" s="35" t="s">
        <v>404</v>
      </c>
      <c r="F289" s="35" t="s">
        <v>392</v>
      </c>
      <c r="H289" t="s">
        <v>597</v>
      </c>
      <c r="I289" t="str">
        <f t="shared" si="4"/>
        <v>C02 - Realizácia opatrení k uchovaní a zvyšovaní početnosti druhov, realizovaná predovšetkým prostredníctvom záchrany druhov a ekosystémov a vytváraní vhodných podmienok pro ich ďalší existenciu</v>
      </c>
    </row>
    <row r="290" spans="2:9" x14ac:dyDescent="0.25">
      <c r="B290" s="35" t="s">
        <v>97</v>
      </c>
      <c r="C290" s="36" t="s">
        <v>104</v>
      </c>
      <c r="D290" s="35" t="s">
        <v>548</v>
      </c>
      <c r="E290" s="35" t="s">
        <v>405</v>
      </c>
      <c r="F290" s="35" t="s">
        <v>392</v>
      </c>
      <c r="H290" t="s">
        <v>598</v>
      </c>
      <c r="I290" t="str">
        <f t="shared" si="4"/>
        <v>C03 - Realizácia opatrení k minimalizácii a predchádzanie škodám spôsobeným silne a kriticky ohrozenými obzvlášť chránenými druhy živočíchov na komunikáciách, vodohospodárskych objektoch, pôdohospodárskych a lesných kultúrach, chovoch rýb a včiel</v>
      </c>
    </row>
    <row r="291" spans="2:9" x14ac:dyDescent="0.25">
      <c r="B291" s="35" t="s">
        <v>97</v>
      </c>
      <c r="C291" s="36" t="s">
        <v>104</v>
      </c>
      <c r="D291" s="35" t="s">
        <v>548</v>
      </c>
      <c r="E291" s="35" t="s">
        <v>406</v>
      </c>
      <c r="F291" s="35" t="s">
        <v>392</v>
      </c>
      <c r="H291" t="s">
        <v>599</v>
      </c>
      <c r="I291" t="str">
        <f t="shared" si="4"/>
        <v>C04 - Realizácia špeciálnej starostlivosti zameraná na podporu biodiverzity v chránených územiach, podporu cieľových stanovíšť a druhov</v>
      </c>
    </row>
    <row r="292" spans="2:9" x14ac:dyDescent="0.25">
      <c r="B292" s="35" t="s">
        <v>97</v>
      </c>
      <c r="C292" s="36" t="s">
        <v>104</v>
      </c>
      <c r="D292" s="35" t="s">
        <v>548</v>
      </c>
      <c r="E292" s="35" t="s">
        <v>407</v>
      </c>
      <c r="F292" s="35" t="s">
        <v>392</v>
      </c>
      <c r="H292" t="s">
        <v>600</v>
      </c>
      <c r="I292" t="str">
        <f t="shared" si="4"/>
        <v>C05 - Investície do zvyšovaní adaptívnych schopností ekosystémov a druhov na rastúcej fragmentácii krajiny, ďalší antropogénne vplyvy a na záťažové faktory životného prostredia</v>
      </c>
    </row>
    <row r="293" spans="2:9" x14ac:dyDescent="0.25">
      <c r="B293" s="35" t="s">
        <v>97</v>
      </c>
      <c r="C293" s="36" t="s">
        <v>104</v>
      </c>
      <c r="D293" s="35" t="s">
        <v>548</v>
      </c>
      <c r="E293" s="35" t="s">
        <v>408</v>
      </c>
      <c r="F293" s="35" t="s">
        <v>392</v>
      </c>
      <c r="H293" t="s">
        <v>601</v>
      </c>
      <c r="I293" t="str">
        <f t="shared" si="4"/>
        <v>C06 - Budovanie/ obnova prvkov pre interpretáciu chránených území (informační panely, náučné chodníky, návštevnícka strediska apod.),</v>
      </c>
    </row>
    <row r="294" spans="2:9" x14ac:dyDescent="0.25">
      <c r="B294" s="35" t="s">
        <v>97</v>
      </c>
      <c r="C294" s="36" t="s">
        <v>104</v>
      </c>
      <c r="D294" s="35" t="s">
        <v>548</v>
      </c>
      <c r="E294" s="35" t="s">
        <v>409</v>
      </c>
      <c r="F294" s="35" t="s">
        <v>392</v>
      </c>
      <c r="H294" t="s">
        <v>668</v>
      </c>
      <c r="I294" t="str">
        <f t="shared" si="4"/>
        <v>C07 - Realizácia opatrení na predchádzanie zavlečeniu, regulácii a likvidácii populácií inváznych druhov rastlín a živočíchov</v>
      </c>
    </row>
    <row r="295" spans="2:9" x14ac:dyDescent="0.25">
      <c r="B295" s="35" t="s">
        <v>97</v>
      </c>
      <c r="C295" s="36" t="s">
        <v>104</v>
      </c>
      <c r="D295" s="35" t="s">
        <v>548</v>
      </c>
      <c r="E295" s="35" t="s">
        <v>410</v>
      </c>
      <c r="F295" s="35" t="s">
        <v>392</v>
      </c>
      <c r="H295" t="s">
        <v>669</v>
      </c>
      <c r="I295" t="str">
        <f t="shared" si="4"/>
        <v>C08 - Realizácia opatrení navrhnutých v rámci schválených komplexných pozemkových úprav zameraných na výsadby zelene v krajine a ochranu pôdy.</v>
      </c>
    </row>
    <row r="296" spans="2:9" x14ac:dyDescent="0.25">
      <c r="B296" s="35" t="s">
        <v>97</v>
      </c>
      <c r="C296" s="36" t="s">
        <v>104</v>
      </c>
      <c r="D296" s="35" t="s">
        <v>548</v>
      </c>
      <c r="E296" s="35" t="s">
        <v>411</v>
      </c>
      <c r="F296" s="35" t="s">
        <v>392</v>
      </c>
      <c r="H296" t="s">
        <v>670</v>
      </c>
      <c r="I296" t="str">
        <f t="shared" si="4"/>
        <v>C09 - Tvorba informačných a technických nástrojov k ochrane druhov a stanovíšť</v>
      </c>
    </row>
    <row r="297" spans="2:9" x14ac:dyDescent="0.25">
      <c r="B297" s="35" t="s">
        <v>97</v>
      </c>
      <c r="C297" s="36" t="s">
        <v>104</v>
      </c>
      <c r="D297" s="35" t="s">
        <v>548</v>
      </c>
      <c r="E297" s="35" t="s">
        <v>412</v>
      </c>
      <c r="F297" s="35" t="s">
        <v>36</v>
      </c>
      <c r="H297" t="s">
        <v>671</v>
      </c>
      <c r="I297" t="str">
        <f t="shared" si="4"/>
        <v xml:space="preserve">C10 - Stretnutie projektového tímu </v>
      </c>
    </row>
    <row r="298" spans="2:9" x14ac:dyDescent="0.25">
      <c r="B298" s="35" t="s">
        <v>97</v>
      </c>
      <c r="C298" s="36" t="s">
        <v>104</v>
      </c>
      <c r="D298" s="35" t="s">
        <v>548</v>
      </c>
      <c r="E298" s="35" t="s">
        <v>384</v>
      </c>
      <c r="F298" s="35" t="s">
        <v>36</v>
      </c>
      <c r="H298" t="s">
        <v>672</v>
      </c>
      <c r="I298" t="str">
        <f t="shared" si="4"/>
        <v>C11 - Vytvorenie pracovného/expertného tímu v oblasti starostlivosti o cezhraničné prírodne územia</v>
      </c>
    </row>
    <row r="299" spans="2:9" x14ac:dyDescent="0.25">
      <c r="B299" s="35" t="s">
        <v>97</v>
      </c>
      <c r="C299" s="36" t="s">
        <v>104</v>
      </c>
      <c r="D299" s="35" t="s">
        <v>548</v>
      </c>
      <c r="E299" s="35" t="s">
        <v>287</v>
      </c>
      <c r="F299" s="35" t="s">
        <v>36</v>
      </c>
      <c r="H299" t="s">
        <v>673</v>
      </c>
      <c r="I299" t="str">
        <f t="shared" si="4"/>
        <v>C12 - Stretnutie pracovného/expertného  tímu</v>
      </c>
    </row>
    <row r="300" spans="2:9" x14ac:dyDescent="0.25">
      <c r="B300" s="35" t="s">
        <v>97</v>
      </c>
      <c r="C300" s="36" t="s">
        <v>104</v>
      </c>
      <c r="D300" s="35" t="s">
        <v>548</v>
      </c>
      <c r="E300" s="35" t="s">
        <v>386</v>
      </c>
      <c r="F300" s="35" t="s">
        <v>36</v>
      </c>
      <c r="H300" t="s">
        <v>674</v>
      </c>
      <c r="I300" t="str">
        <f t="shared" si="4"/>
        <v>C13 - Realizácia okrúhleho stolu</v>
      </c>
    </row>
    <row r="301" spans="2:9" x14ac:dyDescent="0.25">
      <c r="B301" s="35" t="s">
        <v>97</v>
      </c>
      <c r="C301" s="36" t="s">
        <v>104</v>
      </c>
      <c r="D301" s="35" t="s">
        <v>548</v>
      </c>
      <c r="E301" s="35" t="s">
        <v>413</v>
      </c>
      <c r="F301" s="35" t="s">
        <v>36</v>
      </c>
      <c r="H301" t="s">
        <v>677</v>
      </c>
      <c r="I301" t="str">
        <f t="shared" si="4"/>
        <v>C14 - Vzdelávacie semináre pre verejnosť</v>
      </c>
    </row>
    <row r="302" spans="2:9" x14ac:dyDescent="0.25">
      <c r="B302" s="35" t="s">
        <v>97</v>
      </c>
      <c r="C302" s="36" t="s">
        <v>104</v>
      </c>
      <c r="D302" s="35" t="s">
        <v>548</v>
      </c>
      <c r="E302" s="35" t="s">
        <v>414</v>
      </c>
      <c r="F302" s="35" t="s">
        <v>36</v>
      </c>
      <c r="H302" t="s">
        <v>678</v>
      </c>
      <c r="I302" t="str">
        <f t="shared" si="4"/>
        <v>C15 - Realizácia aktivít verejnej osvety</v>
      </c>
    </row>
    <row r="303" spans="2:9" x14ac:dyDescent="0.25">
      <c r="B303" s="35" t="s">
        <v>97</v>
      </c>
      <c r="C303" s="36" t="s">
        <v>104</v>
      </c>
      <c r="D303" s="35" t="s">
        <v>548</v>
      </c>
      <c r="E303" s="35" t="s">
        <v>402</v>
      </c>
      <c r="F303" s="35" t="s">
        <v>36</v>
      </c>
      <c r="H303" t="s">
        <v>679</v>
      </c>
      <c r="I303" t="str">
        <f t="shared" si="4"/>
        <v>C16 - Hodnotenie efektivity opatrenia</v>
      </c>
    </row>
    <row r="304" spans="2:9" x14ac:dyDescent="0.25">
      <c r="B304" s="35" t="s">
        <v>97</v>
      </c>
      <c r="C304" s="36" t="s">
        <v>104</v>
      </c>
      <c r="D304" s="35" t="s">
        <v>548</v>
      </c>
      <c r="E304" s="35" t="s">
        <v>389</v>
      </c>
      <c r="F304" s="35" t="s">
        <v>36</v>
      </c>
      <c r="H304" t="s">
        <v>680</v>
      </c>
      <c r="I304" t="str">
        <f t="shared" si="4"/>
        <v>C17 - Realizácia spoločnej konferencie</v>
      </c>
    </row>
    <row r="305" spans="2:9" x14ac:dyDescent="0.25">
      <c r="B305" s="35" t="s">
        <v>97</v>
      </c>
      <c r="C305" s="36" t="s">
        <v>104</v>
      </c>
      <c r="D305" s="35" t="s">
        <v>548</v>
      </c>
      <c r="E305" s="35" t="s">
        <v>390</v>
      </c>
      <c r="F305" s="35" t="s">
        <v>36</v>
      </c>
      <c r="H305" t="s">
        <v>681</v>
      </c>
      <c r="I305" t="str">
        <f t="shared" si="4"/>
        <v>C18 - Verejná diskusia</v>
      </c>
    </row>
    <row r="306" spans="2:9" x14ac:dyDescent="0.25">
      <c r="B306" s="35" t="s">
        <v>97</v>
      </c>
      <c r="C306" s="36" t="s">
        <v>104</v>
      </c>
      <c r="D306" s="35" t="s">
        <v>548</v>
      </c>
      <c r="E306" s="35" t="s">
        <v>391</v>
      </c>
      <c r="F306" s="35" t="s">
        <v>36</v>
      </c>
      <c r="H306" t="s">
        <v>682</v>
      </c>
      <c r="I306" t="str">
        <f t="shared" si="4"/>
        <v>C19 - Vydanie publikačných výstupov</v>
      </c>
    </row>
    <row r="307" spans="2:9" x14ac:dyDescent="0.25">
      <c r="B307" s="35" t="s">
        <v>97</v>
      </c>
      <c r="C307" s="36" t="s">
        <v>104</v>
      </c>
      <c r="D307" s="35" t="s">
        <v>548</v>
      </c>
      <c r="E307" s="35" t="s">
        <v>256</v>
      </c>
      <c r="F307" s="35" t="s">
        <v>36</v>
      </c>
      <c r="H307" t="s">
        <v>683</v>
      </c>
      <c r="I307" t="str">
        <f t="shared" si="4"/>
        <v>C20 - Prezentačné a propagačné aktivity vo vzťahu k realizovanému projektu</v>
      </c>
    </row>
    <row r="308" spans="2:9" x14ac:dyDescent="0.25">
      <c r="B308" s="35" t="s">
        <v>97</v>
      </c>
      <c r="C308" s="36" t="s">
        <v>104</v>
      </c>
      <c r="D308" s="35" t="s">
        <v>549</v>
      </c>
      <c r="E308" s="35" t="s">
        <v>415</v>
      </c>
      <c r="F308" s="35" t="s">
        <v>392</v>
      </c>
      <c r="H308" t="s">
        <v>602</v>
      </c>
      <c r="I308" t="str">
        <f t="shared" si="4"/>
        <v>D01 - Spracovanie plánov/projektov budovanie ekostabilizačných prvkov v cezhraničnom území</v>
      </c>
    </row>
    <row r="309" spans="2:9" x14ac:dyDescent="0.25">
      <c r="B309" s="35" t="s">
        <v>97</v>
      </c>
      <c r="C309" s="36" t="s">
        <v>104</v>
      </c>
      <c r="D309" s="35" t="s">
        <v>549</v>
      </c>
      <c r="E309" s="35" t="s">
        <v>416</v>
      </c>
      <c r="F309" s="35" t="s">
        <v>424</v>
      </c>
      <c r="H309" t="s">
        <v>603</v>
      </c>
      <c r="I309" t="str">
        <f t="shared" si="4"/>
        <v>D02 - Budovanie ekostabilizačných prvkov v krajine</v>
      </c>
    </row>
    <row r="310" spans="2:9" x14ac:dyDescent="0.25">
      <c r="B310" s="35" t="s">
        <v>97</v>
      </c>
      <c r="C310" s="36" t="s">
        <v>104</v>
      </c>
      <c r="D310" s="35" t="s">
        <v>549</v>
      </c>
      <c r="E310" s="35" t="s">
        <v>417</v>
      </c>
      <c r="F310" s="35" t="s">
        <v>424</v>
      </c>
      <c r="H310" t="s">
        <v>604</v>
      </c>
      <c r="I310" t="str">
        <f t="shared" si="4"/>
        <v>D03 - Investície do obnovy častí prírodných stanovíšť za účelom rozšírení veľkosti chránenej oblasti, zväčšenie oblasti k hľadaní potravy, rozmnožovaní a odpočinku týchto druhov a za účelom uľahčenia ich migrovaní/rozšírení</v>
      </c>
    </row>
    <row r="311" spans="2:9" x14ac:dyDescent="0.25">
      <c r="B311" s="35" t="s">
        <v>97</v>
      </c>
      <c r="C311" s="36" t="s">
        <v>104</v>
      </c>
      <c r="D311" s="35" t="s">
        <v>549</v>
      </c>
      <c r="E311" s="35" t="s">
        <v>418</v>
      </c>
      <c r="F311" s="35" t="s">
        <v>424</v>
      </c>
      <c r="H311" t="s">
        <v>605</v>
      </c>
      <c r="I311" t="str">
        <f t="shared" si="4"/>
        <v>D04 - Investície do krajinných prvkov prispievajúcich k prispôsobení sa zmenám klímy lebo ich zmiernení v cezhraničnom regióne</v>
      </c>
    </row>
    <row r="312" spans="2:9" x14ac:dyDescent="0.25">
      <c r="B312" s="35" t="s">
        <v>97</v>
      </c>
      <c r="C312" s="36" t="s">
        <v>104</v>
      </c>
      <c r="D312" s="35" t="s">
        <v>549</v>
      </c>
      <c r="E312" s="35" t="s">
        <v>419</v>
      </c>
      <c r="F312" s="35" t="s">
        <v>424</v>
      </c>
      <c r="H312" t="s">
        <v>606</v>
      </c>
      <c r="I312" t="str">
        <f t="shared" si="4"/>
        <v>D05 - Investície do umelých prvkov zelenej infraštruktúry (ekodukty, ekomosty) v cezhraničnom  regióne</v>
      </c>
    </row>
    <row r="313" spans="2:9" x14ac:dyDescent="0.25">
      <c r="B313" s="35" t="s">
        <v>97</v>
      </c>
      <c r="C313" s="36" t="s">
        <v>104</v>
      </c>
      <c r="D313" s="35" t="s">
        <v>549</v>
      </c>
      <c r="E313" s="35" t="s">
        <v>420</v>
      </c>
      <c r="F313" s="35" t="s">
        <v>425</v>
      </c>
      <c r="H313" t="s">
        <v>607</v>
      </c>
      <c r="I313" t="str">
        <f t="shared" si="4"/>
        <v>D06 - Investície do multifunkčných oblastí s cieľom využívania pôdy</v>
      </c>
    </row>
    <row r="314" spans="2:9" x14ac:dyDescent="0.25">
      <c r="B314" s="35" t="s">
        <v>97</v>
      </c>
      <c r="C314" s="36" t="s">
        <v>104</v>
      </c>
      <c r="D314" s="35" t="s">
        <v>549</v>
      </c>
      <c r="E314" s="35" t="s">
        <v>412</v>
      </c>
      <c r="F314" s="35" t="s">
        <v>36</v>
      </c>
      <c r="H314" t="s">
        <v>608</v>
      </c>
      <c r="I314" t="str">
        <f t="shared" si="4"/>
        <v xml:space="preserve">D07 - Stretnutie projektového tímu </v>
      </c>
    </row>
    <row r="315" spans="2:9" x14ac:dyDescent="0.25">
      <c r="B315" s="35" t="s">
        <v>97</v>
      </c>
      <c r="C315" s="36" t="s">
        <v>104</v>
      </c>
      <c r="D315" s="35" t="s">
        <v>549</v>
      </c>
      <c r="E315" s="35" t="s">
        <v>421</v>
      </c>
      <c r="F315" s="35" t="s">
        <v>36</v>
      </c>
      <c r="H315" t="s">
        <v>609</v>
      </c>
      <c r="I315" t="str">
        <f t="shared" si="4"/>
        <v>D08 - Vytvorenie pracovného/expertného tímu v oblasti budovania ekostabilizačných prvkov v krajine a zelenej infraštruktúry</v>
      </c>
    </row>
    <row r="316" spans="2:9" x14ac:dyDescent="0.25">
      <c r="B316" s="35" t="s">
        <v>97</v>
      </c>
      <c r="C316" s="36" t="s">
        <v>104</v>
      </c>
      <c r="D316" s="35" t="s">
        <v>549</v>
      </c>
      <c r="E316" s="35" t="s">
        <v>287</v>
      </c>
      <c r="F316" s="35" t="s">
        <v>36</v>
      </c>
      <c r="H316" t="s">
        <v>610</v>
      </c>
      <c r="I316" t="str">
        <f t="shared" si="4"/>
        <v>D09 - Stretnutie pracovného/expertného  tímu</v>
      </c>
    </row>
    <row r="317" spans="2:9" x14ac:dyDescent="0.25">
      <c r="B317" s="35" t="s">
        <v>97</v>
      </c>
      <c r="C317" s="36" t="s">
        <v>104</v>
      </c>
      <c r="D317" s="35" t="s">
        <v>549</v>
      </c>
      <c r="E317" s="35" t="s">
        <v>422</v>
      </c>
      <c r="F317" s="35" t="s">
        <v>36</v>
      </c>
      <c r="H317" t="s">
        <v>611</v>
      </c>
      <c r="I317" t="str">
        <f t="shared" si="4"/>
        <v>D10 - Nákup pozemkov</v>
      </c>
    </row>
    <row r="318" spans="2:9" x14ac:dyDescent="0.25">
      <c r="B318" s="35" t="s">
        <v>97</v>
      </c>
      <c r="C318" s="36" t="s">
        <v>104</v>
      </c>
      <c r="D318" s="35" t="s">
        <v>549</v>
      </c>
      <c r="E318" s="35" t="s">
        <v>423</v>
      </c>
      <c r="F318" s="35" t="s">
        <v>36</v>
      </c>
      <c r="H318" t="s">
        <v>612</v>
      </c>
      <c r="I318" t="str">
        <f t="shared" si="4"/>
        <v>D11 - Projektová/stavebná dokumentácia</v>
      </c>
    </row>
    <row r="319" spans="2:9" x14ac:dyDescent="0.25">
      <c r="B319" s="35" t="s">
        <v>97</v>
      </c>
      <c r="C319" s="36" t="s">
        <v>104</v>
      </c>
      <c r="D319" s="35" t="s">
        <v>549</v>
      </c>
      <c r="E319" s="35" t="s">
        <v>256</v>
      </c>
      <c r="F319" s="35" t="s">
        <v>36</v>
      </c>
      <c r="H319" t="s">
        <v>613</v>
      </c>
      <c r="I319" t="str">
        <f t="shared" si="4"/>
        <v>D12 - Prezentačné a propagačné aktivity vo vzťahu k realizovanému projektu</v>
      </c>
    </row>
    <row r="320" spans="2:9" x14ac:dyDescent="0.25">
      <c r="B320" s="35" t="s">
        <v>97</v>
      </c>
      <c r="C320" s="36" t="s">
        <v>104</v>
      </c>
      <c r="D320" s="35" t="s">
        <v>550</v>
      </c>
      <c r="E320" s="35" t="s">
        <v>219</v>
      </c>
      <c r="F320" s="35" t="s">
        <v>392</v>
      </c>
      <c r="H320" t="s">
        <v>622</v>
      </c>
      <c r="I320" t="str">
        <f t="shared" si="4"/>
        <v>E01 - Tvorba kanálu/mechanizmu výmeny a zdieľania informácií a dát</v>
      </c>
    </row>
    <row r="321" spans="2:9" x14ac:dyDescent="0.25">
      <c r="B321" s="35" t="s">
        <v>97</v>
      </c>
      <c r="C321" s="36" t="s">
        <v>104</v>
      </c>
      <c r="D321" s="35" t="s">
        <v>550</v>
      </c>
      <c r="E321" s="35" t="s">
        <v>309</v>
      </c>
      <c r="F321" s="35" t="s">
        <v>392</v>
      </c>
      <c r="H321" t="s">
        <v>623</v>
      </c>
      <c r="I321" t="str">
        <f t="shared" si="4"/>
        <v>E02 - Vytvorenie/ zdieľanie spoločných metodík a hodnotenia</v>
      </c>
    </row>
    <row r="322" spans="2:9" x14ac:dyDescent="0.25">
      <c r="B322" s="35" t="s">
        <v>97</v>
      </c>
      <c r="C322" s="36" t="s">
        <v>104</v>
      </c>
      <c r="D322" s="35" t="s">
        <v>550</v>
      </c>
      <c r="E322" s="35" t="s">
        <v>318</v>
      </c>
      <c r="F322" s="35" t="s">
        <v>392</v>
      </c>
      <c r="H322" t="s">
        <v>624</v>
      </c>
      <c r="I322" t="str">
        <f t="shared" si="4"/>
        <v>E03 - Vytvorenie/ zdieľanie spoločných databází</v>
      </c>
    </row>
    <row r="323" spans="2:9" x14ac:dyDescent="0.25">
      <c r="B323" s="35" t="s">
        <v>97</v>
      </c>
      <c r="C323" s="36" t="s">
        <v>104</v>
      </c>
      <c r="D323" s="35" t="s">
        <v>550</v>
      </c>
      <c r="E323" s="35" t="s">
        <v>426</v>
      </c>
      <c r="F323" s="35" t="s">
        <v>392</v>
      </c>
      <c r="H323" t="s">
        <v>625</v>
      </c>
      <c r="I323" t="str">
        <f t="shared" si="4"/>
        <v>E04 - Vytvorenie spoločného riadiaceho/ manažérskeho systému</v>
      </c>
    </row>
    <row r="324" spans="2:9" x14ac:dyDescent="0.25">
      <c r="B324" s="35" t="s">
        <v>97</v>
      </c>
      <c r="C324" s="36" t="s">
        <v>104</v>
      </c>
      <c r="D324" s="35" t="s">
        <v>550</v>
      </c>
      <c r="E324" s="35" t="s">
        <v>427</v>
      </c>
      <c r="F324" s="35" t="s">
        <v>392</v>
      </c>
      <c r="H324" t="s">
        <v>626</v>
      </c>
      <c r="I324" t="str">
        <f t="shared" ref="I324:I387" si="5">CONCATENATE(H324," - ",E324)</f>
        <v>E05 - Spracovanie cezhraničných plánov riadenia/manažmentu prírodne hodnotných území ich vybraných častí a okolitého územia (vrátane chránených území)</v>
      </c>
    </row>
    <row r="325" spans="2:9" x14ac:dyDescent="0.25">
      <c r="B325" s="35" t="s">
        <v>97</v>
      </c>
      <c r="C325" s="36" t="s">
        <v>104</v>
      </c>
      <c r="D325" s="35" t="s">
        <v>550</v>
      </c>
      <c r="E325" s="35" t="s">
        <v>428</v>
      </c>
      <c r="F325" s="35" t="s">
        <v>392</v>
      </c>
      <c r="H325" t="s">
        <v>627</v>
      </c>
      <c r="I325" t="str">
        <f t="shared" si="5"/>
        <v>E06 - Spracovanie plánov lebo zásad starostlivosti o cezhraničné prírodne hodnotné územia</v>
      </c>
    </row>
    <row r="326" spans="2:9" x14ac:dyDescent="0.25">
      <c r="B326" s="35" t="s">
        <v>97</v>
      </c>
      <c r="C326" s="36" t="s">
        <v>104</v>
      </c>
      <c r="D326" s="35" t="s">
        <v>550</v>
      </c>
      <c r="E326" s="35" t="s">
        <v>429</v>
      </c>
      <c r="F326" s="35" t="s">
        <v>392</v>
      </c>
      <c r="H326" t="s">
        <v>628</v>
      </c>
      <c r="I326" t="str">
        <f t="shared" si="5"/>
        <v>E07 - Spracovanie súborov doporučených opatrení/záchranných programov v starostlivosti o cezhraničné prírodne hodnotné územia</v>
      </c>
    </row>
    <row r="327" spans="2:9" x14ac:dyDescent="0.25">
      <c r="B327" s="35" t="s">
        <v>97</v>
      </c>
      <c r="C327" s="36" t="s">
        <v>104</v>
      </c>
      <c r="D327" s="35" t="s">
        <v>550</v>
      </c>
      <c r="E327" s="35" t="s">
        <v>430</v>
      </c>
      <c r="F327" s="35" t="s">
        <v>392</v>
      </c>
      <c r="H327" t="s">
        <v>629</v>
      </c>
      <c r="I327" t="str">
        <f t="shared" si="5"/>
        <v>E08 - Realizácia spoločných cezhraničných plánov riadenia/manažmentu prírodne hodnotných území ich vybraných častí a okolitého územia (vrátane chránených území)</v>
      </c>
    </row>
    <row r="328" spans="2:9" x14ac:dyDescent="0.25">
      <c r="B328" s="35" t="s">
        <v>97</v>
      </c>
      <c r="C328" s="36" t="s">
        <v>104</v>
      </c>
      <c r="D328" s="35" t="s">
        <v>550</v>
      </c>
      <c r="E328" s="35" t="s">
        <v>412</v>
      </c>
      <c r="F328" s="35" t="s">
        <v>36</v>
      </c>
      <c r="H328" t="s">
        <v>630</v>
      </c>
      <c r="I328" t="str">
        <f t="shared" si="5"/>
        <v xml:space="preserve">E09 - Stretnutie projektového tímu </v>
      </c>
    </row>
    <row r="329" spans="2:9" x14ac:dyDescent="0.25">
      <c r="B329" s="35" t="s">
        <v>97</v>
      </c>
      <c r="C329" s="36" t="s">
        <v>104</v>
      </c>
      <c r="D329" s="35" t="s">
        <v>550</v>
      </c>
      <c r="E329" s="35" t="s">
        <v>431</v>
      </c>
      <c r="F329" s="35" t="s">
        <v>36</v>
      </c>
      <c r="H329" t="s">
        <v>631</v>
      </c>
      <c r="I329" t="str">
        <f t="shared" si="5"/>
        <v>E10 - Vytvorenie pracovného/expertného tímu v oblasti riadenia/managementu prírodne hodnotných území v cezhraničnom regióne</v>
      </c>
    </row>
    <row r="330" spans="2:9" x14ac:dyDescent="0.25">
      <c r="B330" s="35" t="s">
        <v>97</v>
      </c>
      <c r="C330" s="36" t="s">
        <v>104</v>
      </c>
      <c r="D330" s="35" t="s">
        <v>550</v>
      </c>
      <c r="E330" s="35" t="s">
        <v>270</v>
      </c>
      <c r="F330" s="35" t="s">
        <v>36</v>
      </c>
      <c r="H330" t="s">
        <v>632</v>
      </c>
      <c r="I330" t="str">
        <f t="shared" si="5"/>
        <v>E11 - Stretnutie pracovného/expertného tímu</v>
      </c>
    </row>
    <row r="331" spans="2:9" x14ac:dyDescent="0.25">
      <c r="B331" s="35" t="s">
        <v>97</v>
      </c>
      <c r="C331" s="36" t="s">
        <v>104</v>
      </c>
      <c r="D331" s="35" t="s">
        <v>550</v>
      </c>
      <c r="E331" s="35" t="s">
        <v>400</v>
      </c>
      <c r="F331" s="35" t="s">
        <v>36</v>
      </c>
      <c r="H331" t="s">
        <v>633</v>
      </c>
      <c r="I331" t="str">
        <f t="shared" si="5"/>
        <v>E12 - Zber informácií a dát</v>
      </c>
    </row>
    <row r="332" spans="2:9" x14ac:dyDescent="0.25">
      <c r="B332" s="35" t="s">
        <v>97</v>
      </c>
      <c r="C332" s="36" t="s">
        <v>104</v>
      </c>
      <c r="D332" s="35" t="s">
        <v>550</v>
      </c>
      <c r="E332" s="35" t="s">
        <v>401</v>
      </c>
      <c r="F332" s="35" t="s">
        <v>36</v>
      </c>
      <c r="H332" t="s">
        <v>675</v>
      </c>
      <c r="I332" t="str">
        <f t="shared" si="5"/>
        <v>E13 - Hodnotenie rizík</v>
      </c>
    </row>
    <row r="333" spans="2:9" x14ac:dyDescent="0.25">
      <c r="B333" s="35" t="s">
        <v>97</v>
      </c>
      <c r="C333" s="36" t="s">
        <v>104</v>
      </c>
      <c r="D333" s="35" t="s">
        <v>550</v>
      </c>
      <c r="E333" s="35" t="s">
        <v>388</v>
      </c>
      <c r="F333" s="35" t="s">
        <v>36</v>
      </c>
      <c r="H333" t="s">
        <v>684</v>
      </c>
      <c r="I333" t="str">
        <f t="shared" si="5"/>
        <v>E14 - Vyznačenie lokalít v terénu</v>
      </c>
    </row>
    <row r="334" spans="2:9" x14ac:dyDescent="0.25">
      <c r="B334" s="35" t="s">
        <v>97</v>
      </c>
      <c r="C334" s="36" t="s">
        <v>104</v>
      </c>
      <c r="D334" s="35" t="s">
        <v>550</v>
      </c>
      <c r="E334" s="35" t="s">
        <v>387</v>
      </c>
      <c r="F334" s="35" t="s">
        <v>36</v>
      </c>
      <c r="H334" t="s">
        <v>685</v>
      </c>
      <c r="I334" t="str">
        <f t="shared" si="5"/>
        <v>E15 - Terénny prieskum</v>
      </c>
    </row>
    <row r="335" spans="2:9" x14ac:dyDescent="0.25">
      <c r="B335" s="35" t="s">
        <v>97</v>
      </c>
      <c r="C335" s="36" t="s">
        <v>104</v>
      </c>
      <c r="D335" s="35" t="s">
        <v>550</v>
      </c>
      <c r="E335" s="35" t="s">
        <v>432</v>
      </c>
      <c r="F335" s="35" t="s">
        <v>36</v>
      </c>
      <c r="H335" t="s">
        <v>686</v>
      </c>
      <c r="I335" t="str">
        <f t="shared" si="5"/>
        <v>E16 - Poriadenie vybavení/ technológií nevyhnutného k realizácii spoločných cezhraničných plánov riadenia/manažmentu prírodne hodnotných území</v>
      </c>
    </row>
    <row r="336" spans="2:9" x14ac:dyDescent="0.25">
      <c r="B336" s="35" t="s">
        <v>97</v>
      </c>
      <c r="C336" s="36" t="s">
        <v>104</v>
      </c>
      <c r="D336" s="35" t="s">
        <v>550</v>
      </c>
      <c r="E336" s="35" t="s">
        <v>433</v>
      </c>
      <c r="F336" s="35" t="s">
        <v>36</v>
      </c>
      <c r="H336" t="s">
        <v>687</v>
      </c>
      <c r="I336" t="str">
        <f t="shared" si="5"/>
        <v>E17 - Realizácia investícií nevyhnutných pri realizácii spoločných cezhraničných plánov riadenia/manažmentu prírodne hodnotných území</v>
      </c>
    </row>
    <row r="337" spans="2:9" x14ac:dyDescent="0.25">
      <c r="B337" s="35" t="s">
        <v>97</v>
      </c>
      <c r="C337" s="36" t="s">
        <v>104</v>
      </c>
      <c r="D337" s="35" t="s">
        <v>550</v>
      </c>
      <c r="E337" s="35" t="s">
        <v>389</v>
      </c>
      <c r="F337" s="35" t="s">
        <v>36</v>
      </c>
      <c r="H337" t="s">
        <v>688</v>
      </c>
      <c r="I337" t="str">
        <f t="shared" si="5"/>
        <v>E18 - Realizácia spoločnej konferencie</v>
      </c>
    </row>
    <row r="338" spans="2:9" x14ac:dyDescent="0.25">
      <c r="B338" s="35" t="s">
        <v>97</v>
      </c>
      <c r="C338" s="36" t="s">
        <v>104</v>
      </c>
      <c r="D338" s="35" t="s">
        <v>550</v>
      </c>
      <c r="E338" s="35" t="s">
        <v>390</v>
      </c>
      <c r="F338" s="35" t="s">
        <v>36</v>
      </c>
      <c r="H338" t="s">
        <v>689</v>
      </c>
      <c r="I338" t="str">
        <f t="shared" si="5"/>
        <v>E19 - Verejná diskusia</v>
      </c>
    </row>
    <row r="339" spans="2:9" x14ac:dyDescent="0.25">
      <c r="B339" s="35" t="s">
        <v>97</v>
      </c>
      <c r="C339" s="36" t="s">
        <v>104</v>
      </c>
      <c r="D339" s="35" t="s">
        <v>550</v>
      </c>
      <c r="E339" s="35" t="s">
        <v>391</v>
      </c>
      <c r="F339" s="35" t="s">
        <v>36</v>
      </c>
      <c r="H339" t="s">
        <v>690</v>
      </c>
      <c r="I339" t="str">
        <f t="shared" si="5"/>
        <v>E20 - Vydanie publikačných výstupov</v>
      </c>
    </row>
    <row r="340" spans="2:9" x14ac:dyDescent="0.25">
      <c r="B340" s="35" t="s">
        <v>97</v>
      </c>
      <c r="C340" s="36" t="s">
        <v>104</v>
      </c>
      <c r="D340" s="35" t="s">
        <v>550</v>
      </c>
      <c r="E340" s="35" t="s">
        <v>256</v>
      </c>
      <c r="F340" s="35" t="s">
        <v>36</v>
      </c>
      <c r="H340" t="s">
        <v>691</v>
      </c>
      <c r="I340" t="str">
        <f t="shared" si="5"/>
        <v>E21 - Prezentačné a propagačné aktivity vo vzťahu k realizovanému projektu</v>
      </c>
    </row>
    <row r="341" spans="2:9" x14ac:dyDescent="0.25">
      <c r="B341" s="35" t="s">
        <v>97</v>
      </c>
      <c r="C341" s="36" t="s">
        <v>104</v>
      </c>
      <c r="D341" s="35" t="s">
        <v>551</v>
      </c>
      <c r="E341" s="35" t="s">
        <v>219</v>
      </c>
      <c r="F341" s="35" t="s">
        <v>392</v>
      </c>
      <c r="H341" t="s">
        <v>634</v>
      </c>
      <c r="I341" t="str">
        <f t="shared" si="5"/>
        <v>F01 - Tvorba kanálu/mechanizmu výmeny a zdieľania informácií a dát</v>
      </c>
    </row>
    <row r="342" spans="2:9" x14ac:dyDescent="0.25">
      <c r="B342" s="35" t="s">
        <v>97</v>
      </c>
      <c r="C342" s="36" t="s">
        <v>104</v>
      </c>
      <c r="D342" s="35" t="s">
        <v>551</v>
      </c>
      <c r="E342" s="35" t="s">
        <v>309</v>
      </c>
      <c r="F342" s="35" t="s">
        <v>392</v>
      </c>
      <c r="H342" t="s">
        <v>635</v>
      </c>
      <c r="I342" t="str">
        <f t="shared" si="5"/>
        <v>F02 - Vytvorenie/ zdieľanie spoločných metodík a hodnotenia</v>
      </c>
    </row>
    <row r="343" spans="2:9" x14ac:dyDescent="0.25">
      <c r="B343" s="35" t="s">
        <v>97</v>
      </c>
      <c r="C343" s="36" t="s">
        <v>104</v>
      </c>
      <c r="D343" s="35" t="s">
        <v>551</v>
      </c>
      <c r="E343" s="35" t="s">
        <v>310</v>
      </c>
      <c r="F343" s="35" t="s">
        <v>392</v>
      </c>
      <c r="H343" t="s">
        <v>636</v>
      </c>
      <c r="I343" t="str">
        <f t="shared" si="5"/>
        <v>F03 - Vytvorenie/ zdieľanie spoločných databáz</v>
      </c>
    </row>
    <row r="344" spans="2:9" x14ac:dyDescent="0.25">
      <c r="B344" s="35" t="s">
        <v>97</v>
      </c>
      <c r="C344" s="36" t="s">
        <v>104</v>
      </c>
      <c r="D344" s="35" t="s">
        <v>551</v>
      </c>
      <c r="E344" s="35" t="s">
        <v>434</v>
      </c>
      <c r="F344" s="35" t="s">
        <v>392</v>
      </c>
      <c r="H344" t="s">
        <v>637</v>
      </c>
      <c r="I344" t="str">
        <f t="shared" si="5"/>
        <v>F04 - Spracovanie spoločných štúdií /koncepcií/stratégií v oblasti starostlivosti a ochrany životného prostredia</v>
      </c>
    </row>
    <row r="345" spans="2:9" x14ac:dyDescent="0.25">
      <c r="B345" s="35" t="s">
        <v>97</v>
      </c>
      <c r="C345" s="36" t="s">
        <v>104</v>
      </c>
      <c r="D345" s="35" t="s">
        <v>551</v>
      </c>
      <c r="E345" s="35" t="s">
        <v>426</v>
      </c>
      <c r="F345" s="35" t="s">
        <v>36</v>
      </c>
      <c r="H345" t="s">
        <v>638</v>
      </c>
      <c r="I345" t="str">
        <f t="shared" si="5"/>
        <v>F05 - Vytvorenie spoločného riadiaceho/ manažérskeho systému</v>
      </c>
    </row>
    <row r="346" spans="2:9" x14ac:dyDescent="0.25">
      <c r="B346" s="35" t="s">
        <v>97</v>
      </c>
      <c r="C346" s="36" t="s">
        <v>104</v>
      </c>
      <c r="D346" s="35" t="s">
        <v>551</v>
      </c>
      <c r="E346" s="35" t="s">
        <v>412</v>
      </c>
      <c r="F346" s="35" t="s">
        <v>36</v>
      </c>
      <c r="H346" t="s">
        <v>639</v>
      </c>
      <c r="I346" t="str">
        <f t="shared" si="5"/>
        <v xml:space="preserve">F06 - Stretnutie projektového tímu </v>
      </c>
    </row>
    <row r="347" spans="2:9" x14ac:dyDescent="0.25">
      <c r="B347" s="35" t="s">
        <v>97</v>
      </c>
      <c r="C347" s="36" t="s">
        <v>104</v>
      </c>
      <c r="D347" s="35" t="s">
        <v>551</v>
      </c>
      <c r="E347" s="35" t="s">
        <v>435</v>
      </c>
      <c r="F347" s="35" t="s">
        <v>36</v>
      </c>
      <c r="H347" t="s">
        <v>640</v>
      </c>
      <c r="I347" t="str">
        <f t="shared" si="5"/>
        <v>F07 - Vytvorenie pracovného/expertného tímu v oblasti starostlivosti o cezhraničné prírodne významne územia</v>
      </c>
    </row>
    <row r="348" spans="2:9" x14ac:dyDescent="0.25">
      <c r="B348" s="35" t="s">
        <v>97</v>
      </c>
      <c r="C348" s="36" t="s">
        <v>104</v>
      </c>
      <c r="D348" s="35" t="s">
        <v>551</v>
      </c>
      <c r="E348" s="35" t="s">
        <v>287</v>
      </c>
      <c r="F348" s="35" t="s">
        <v>36</v>
      </c>
      <c r="H348" t="s">
        <v>641</v>
      </c>
      <c r="I348" t="str">
        <f t="shared" si="5"/>
        <v>F08 - Stretnutie pracovného/expertného  tímu</v>
      </c>
    </row>
    <row r="349" spans="2:9" x14ac:dyDescent="0.25">
      <c r="B349" s="35" t="s">
        <v>97</v>
      </c>
      <c r="C349" s="36" t="s">
        <v>104</v>
      </c>
      <c r="D349" s="35" t="s">
        <v>551</v>
      </c>
      <c r="E349" s="35" t="s">
        <v>400</v>
      </c>
      <c r="F349" s="35" t="s">
        <v>36</v>
      </c>
      <c r="H349" t="s">
        <v>642</v>
      </c>
      <c r="I349" t="str">
        <f t="shared" si="5"/>
        <v>F09 - Zber informácií a dát</v>
      </c>
    </row>
    <row r="350" spans="2:9" x14ac:dyDescent="0.25">
      <c r="B350" s="35" t="s">
        <v>97</v>
      </c>
      <c r="C350" s="36" t="s">
        <v>104</v>
      </c>
      <c r="D350" s="35" t="s">
        <v>551</v>
      </c>
      <c r="E350" s="35" t="s">
        <v>436</v>
      </c>
      <c r="F350" s="35" t="s">
        <v>36</v>
      </c>
      <c r="H350" t="s">
        <v>643</v>
      </c>
      <c r="I350" t="str">
        <f t="shared" si="5"/>
        <v>F10 - Aktivity na vytváranie väzieb a súčinnosti medzi výskumnými inštitúciami, organizáciami ochrany prírody a realizátormi ochrany prírody</v>
      </c>
    </row>
    <row r="351" spans="2:9" x14ac:dyDescent="0.25">
      <c r="B351" s="35" t="s">
        <v>97</v>
      </c>
      <c r="C351" s="36" t="s">
        <v>104</v>
      </c>
      <c r="D351" s="35" t="s">
        <v>551</v>
      </c>
      <c r="E351" s="35" t="s">
        <v>437</v>
      </c>
      <c r="F351" s="35" t="s">
        <v>36</v>
      </c>
      <c r="H351" t="s">
        <v>644</v>
      </c>
      <c r="I351" t="str">
        <f t="shared" si="5"/>
        <v>F11 - Nákup poradenských a expertných služieb v oblasti výskumu podporujúce zlepšenie cezhraničnej starostlivosti a ochrany o prírodne významné územia</v>
      </c>
    </row>
    <row r="352" spans="2:9" x14ac:dyDescent="0.25">
      <c r="B352" s="35" t="s">
        <v>97</v>
      </c>
      <c r="C352" s="36" t="s">
        <v>104</v>
      </c>
      <c r="D352" s="35" t="s">
        <v>551</v>
      </c>
      <c r="E352" s="35" t="s">
        <v>438</v>
      </c>
      <c r="F352" s="35" t="s">
        <v>36</v>
      </c>
      <c r="H352" t="s">
        <v>645</v>
      </c>
      <c r="I352" t="str">
        <f t="shared" si="5"/>
        <v>F12 - Realizácia spoločných výskumných aktivít v cezhraničnom priestore v oblasti starostlivosti a ochrany životného prostredia</v>
      </c>
    </row>
    <row r="353" spans="2:9" x14ac:dyDescent="0.25">
      <c r="B353" s="35" t="s">
        <v>97</v>
      </c>
      <c r="C353" s="36" t="s">
        <v>104</v>
      </c>
      <c r="D353" s="35" t="s">
        <v>551</v>
      </c>
      <c r="E353" s="35" t="s">
        <v>439</v>
      </c>
      <c r="F353" s="35" t="s">
        <v>36</v>
      </c>
      <c r="H353" t="s">
        <v>646</v>
      </c>
      <c r="I353" t="str">
        <f t="shared" si="5"/>
        <v>F13 - Poriadenie vybavenia nevyhnutného pre realizáciu spoločných výskumných aktivít</v>
      </c>
    </row>
    <row r="354" spans="2:9" x14ac:dyDescent="0.25">
      <c r="B354" s="35" t="s">
        <v>97</v>
      </c>
      <c r="C354" s="36" t="s">
        <v>104</v>
      </c>
      <c r="D354" s="35" t="s">
        <v>551</v>
      </c>
      <c r="E354" s="35" t="s">
        <v>440</v>
      </c>
      <c r="F354" s="35" t="s">
        <v>36</v>
      </c>
      <c r="H354" t="s">
        <v>647</v>
      </c>
      <c r="I354" t="str">
        <f t="shared" si="5"/>
        <v>F14 - Stavebné úpravy realizované v súvislosti s umiestnením a prevádzkou vybavenia/technológií pre realizáciu spoločných výskumných aktivít</v>
      </c>
    </row>
    <row r="355" spans="2:9" x14ac:dyDescent="0.25">
      <c r="B355" s="35" t="s">
        <v>97</v>
      </c>
      <c r="C355" s="36" t="s">
        <v>104</v>
      </c>
      <c r="D355" s="35" t="s">
        <v>551</v>
      </c>
      <c r="E355" s="35" t="s">
        <v>441</v>
      </c>
      <c r="F355" s="35" t="s">
        <v>36</v>
      </c>
      <c r="H355" t="s">
        <v>648</v>
      </c>
      <c r="I355" t="str">
        <f t="shared" si="5"/>
        <v>F15 - Projektová/realizačná dokumentácia</v>
      </c>
    </row>
    <row r="356" spans="2:9" x14ac:dyDescent="0.25">
      <c r="B356" s="35" t="s">
        <v>97</v>
      </c>
      <c r="C356" s="36" t="s">
        <v>104</v>
      </c>
      <c r="D356" s="35" t="s">
        <v>551</v>
      </c>
      <c r="E356" s="35" t="s">
        <v>389</v>
      </c>
      <c r="F356" s="35" t="s">
        <v>36</v>
      </c>
      <c r="H356" t="s">
        <v>649</v>
      </c>
      <c r="I356" t="str">
        <f t="shared" si="5"/>
        <v>F16 - Realizácia spoločnej konferencie</v>
      </c>
    </row>
    <row r="357" spans="2:9" x14ac:dyDescent="0.25">
      <c r="B357" s="35" t="s">
        <v>97</v>
      </c>
      <c r="C357" s="36" t="s">
        <v>104</v>
      </c>
      <c r="D357" s="35" t="s">
        <v>551</v>
      </c>
      <c r="E357" s="35" t="s">
        <v>390</v>
      </c>
      <c r="F357" s="35" t="s">
        <v>36</v>
      </c>
      <c r="H357" t="s">
        <v>650</v>
      </c>
      <c r="I357" t="str">
        <f t="shared" si="5"/>
        <v>F17 - Verejná diskusia</v>
      </c>
    </row>
    <row r="358" spans="2:9" x14ac:dyDescent="0.25">
      <c r="B358" s="35" t="s">
        <v>97</v>
      </c>
      <c r="C358" s="36" t="s">
        <v>104</v>
      </c>
      <c r="D358" s="35" t="s">
        <v>551</v>
      </c>
      <c r="E358" s="35" t="s">
        <v>391</v>
      </c>
      <c r="F358" s="35" t="s">
        <v>36</v>
      </c>
      <c r="H358" t="s">
        <v>651</v>
      </c>
      <c r="I358" t="str">
        <f t="shared" si="5"/>
        <v>F18 - Vydanie publikačných výstupov</v>
      </c>
    </row>
    <row r="359" spans="2:9" x14ac:dyDescent="0.25">
      <c r="B359" s="35" t="s">
        <v>97</v>
      </c>
      <c r="C359" s="36" t="s">
        <v>104</v>
      </c>
      <c r="D359" s="35" t="s">
        <v>551</v>
      </c>
      <c r="E359" s="35" t="s">
        <v>256</v>
      </c>
      <c r="F359" s="35" t="s">
        <v>36</v>
      </c>
      <c r="H359" t="s">
        <v>692</v>
      </c>
      <c r="I359" t="str">
        <f t="shared" si="5"/>
        <v>F19 - Prezentačné a propagačné aktivity vo vzťahu k realizovanému projektu</v>
      </c>
    </row>
    <row r="360" spans="2:9" x14ac:dyDescent="0.25">
      <c r="B360" s="35" t="s">
        <v>97</v>
      </c>
      <c r="C360" s="36" t="s">
        <v>104</v>
      </c>
      <c r="D360" s="35" t="s">
        <v>552</v>
      </c>
      <c r="E360" s="35" t="s">
        <v>219</v>
      </c>
      <c r="F360" s="35" t="s">
        <v>392</v>
      </c>
      <c r="H360" t="s">
        <v>652</v>
      </c>
      <c r="I360" t="str">
        <f t="shared" si="5"/>
        <v>G01 - Tvorba kanálu/mechanizmu výmeny a zdieľania informácií a dát</v>
      </c>
    </row>
    <row r="361" spans="2:9" x14ac:dyDescent="0.25">
      <c r="B361" s="35" t="s">
        <v>97</v>
      </c>
      <c r="C361" s="36" t="s">
        <v>104</v>
      </c>
      <c r="D361" s="35" t="s">
        <v>552</v>
      </c>
      <c r="E361" s="35" t="s">
        <v>442</v>
      </c>
      <c r="F361" s="35" t="s">
        <v>392</v>
      </c>
      <c r="H361" t="s">
        <v>653</v>
      </c>
      <c r="I361" t="str">
        <f t="shared" si="5"/>
        <v>G02 - Vytvorenie/zdieľanie spoločných metodík a hodnotenia</v>
      </c>
    </row>
    <row r="362" spans="2:9" x14ac:dyDescent="0.25">
      <c r="B362" s="35" t="s">
        <v>97</v>
      </c>
      <c r="C362" s="36" t="s">
        <v>104</v>
      </c>
      <c r="D362" s="35" t="s">
        <v>552</v>
      </c>
      <c r="E362" s="35" t="s">
        <v>443</v>
      </c>
      <c r="F362" s="35" t="s">
        <v>392</v>
      </c>
      <c r="H362" t="s">
        <v>654</v>
      </c>
      <c r="I362" t="str">
        <f t="shared" si="5"/>
        <v>G03 - Vytvorenie/zdieľanie spoločných databáz</v>
      </c>
    </row>
    <row r="363" spans="2:9" x14ac:dyDescent="0.25">
      <c r="B363" s="35" t="s">
        <v>97</v>
      </c>
      <c r="C363" s="36" t="s">
        <v>104</v>
      </c>
      <c r="D363" s="35" t="s">
        <v>552</v>
      </c>
      <c r="E363" s="35" t="s">
        <v>444</v>
      </c>
      <c r="F363" s="35" t="s">
        <v>36</v>
      </c>
      <c r="H363" t="s">
        <v>655</v>
      </c>
      <c r="I363" t="str">
        <f t="shared" si="5"/>
        <v>G04 - Vytvorenie spoločných riadiacich/manažérskych systémov</v>
      </c>
    </row>
    <row r="364" spans="2:9" x14ac:dyDescent="0.25">
      <c r="B364" s="35" t="s">
        <v>97</v>
      </c>
      <c r="C364" s="36" t="s">
        <v>104</v>
      </c>
      <c r="D364" s="35" t="s">
        <v>552</v>
      </c>
      <c r="E364" s="35" t="s">
        <v>445</v>
      </c>
      <c r="F364" s="35" t="s">
        <v>36</v>
      </c>
      <c r="H364" t="s">
        <v>656</v>
      </c>
      <c r="I364" t="str">
        <f t="shared" si="5"/>
        <v>G05 - Stretnutie projektového tímu</v>
      </c>
    </row>
    <row r="365" spans="2:9" x14ac:dyDescent="0.25">
      <c r="B365" s="35" t="s">
        <v>97</v>
      </c>
      <c r="C365" s="36" t="s">
        <v>104</v>
      </c>
      <c r="D365" s="35" t="s">
        <v>552</v>
      </c>
      <c r="E365" s="35" t="s">
        <v>384</v>
      </c>
      <c r="F365" s="35" t="s">
        <v>36</v>
      </c>
      <c r="H365" t="s">
        <v>657</v>
      </c>
      <c r="I365" t="str">
        <f t="shared" si="5"/>
        <v>G06 - Vytvorenie pracovného/expertného tímu v oblasti starostlivosti o cezhraničné prírodne územia</v>
      </c>
    </row>
    <row r="366" spans="2:9" x14ac:dyDescent="0.25">
      <c r="B366" s="35" t="s">
        <v>97</v>
      </c>
      <c r="C366" s="36" t="s">
        <v>104</v>
      </c>
      <c r="D366" s="35" t="s">
        <v>552</v>
      </c>
      <c r="E366" s="35" t="s">
        <v>446</v>
      </c>
      <c r="F366" s="35" t="s">
        <v>36</v>
      </c>
      <c r="H366" t="s">
        <v>658</v>
      </c>
      <c r="I366" t="str">
        <f t="shared" si="5"/>
        <v>G07 - Stretnutie pracovného /expertného tímu</v>
      </c>
    </row>
    <row r="367" spans="2:9" x14ac:dyDescent="0.25">
      <c r="B367" s="35" t="s">
        <v>97</v>
      </c>
      <c r="C367" s="36" t="s">
        <v>104</v>
      </c>
      <c r="D367" s="35" t="s">
        <v>552</v>
      </c>
      <c r="E367" s="35" t="s">
        <v>447</v>
      </c>
      <c r="F367" s="35" t="s">
        <v>36</v>
      </c>
      <c r="H367" t="s">
        <v>659</v>
      </c>
      <c r="I367" t="str">
        <f t="shared" si="5"/>
        <v>G08 - Realizácia okrúhlych stolov</v>
      </c>
    </row>
    <row r="368" spans="2:9" x14ac:dyDescent="0.25">
      <c r="B368" s="35" t="s">
        <v>97</v>
      </c>
      <c r="C368" s="36" t="s">
        <v>104</v>
      </c>
      <c r="D368" s="35" t="s">
        <v>552</v>
      </c>
      <c r="E368" s="35" t="s">
        <v>448</v>
      </c>
      <c r="F368" s="35" t="s">
        <v>36</v>
      </c>
      <c r="H368" t="s">
        <v>660</v>
      </c>
      <c r="I368" t="str">
        <f t="shared" si="5"/>
        <v>G09 - Realizácia vzdelávacích seminárov</v>
      </c>
    </row>
    <row r="369" spans="2:9" x14ac:dyDescent="0.25">
      <c r="B369" s="35" t="s">
        <v>97</v>
      </c>
      <c r="C369" s="36" t="s">
        <v>104</v>
      </c>
      <c r="D369" s="35" t="s">
        <v>552</v>
      </c>
      <c r="E369" s="35" t="s">
        <v>449</v>
      </c>
      <c r="F369" s="35" t="s">
        <v>36</v>
      </c>
      <c r="H369" t="s">
        <v>661</v>
      </c>
      <c r="I369" t="str">
        <f t="shared" si="5"/>
        <v>G10 - Realizácia spoločných konferencií</v>
      </c>
    </row>
    <row r="370" spans="2:9" x14ac:dyDescent="0.25">
      <c r="B370" s="35" t="s">
        <v>97</v>
      </c>
      <c r="C370" s="36" t="s">
        <v>104</v>
      </c>
      <c r="D370" s="35" t="s">
        <v>552</v>
      </c>
      <c r="E370" s="35" t="s">
        <v>450</v>
      </c>
      <c r="F370" s="35" t="s">
        <v>36</v>
      </c>
      <c r="H370" t="s">
        <v>662</v>
      </c>
      <c r="I370" t="str">
        <f t="shared" si="5"/>
        <v>G11 - Verejná prezentácia/debata</v>
      </c>
    </row>
    <row r="371" spans="2:9" x14ac:dyDescent="0.25">
      <c r="B371" s="35" t="s">
        <v>97</v>
      </c>
      <c r="C371" s="36" t="s">
        <v>104</v>
      </c>
      <c r="D371" s="35" t="s">
        <v>552</v>
      </c>
      <c r="E371" s="35" t="s">
        <v>400</v>
      </c>
      <c r="F371" s="35" t="s">
        <v>36</v>
      </c>
      <c r="H371" t="s">
        <v>663</v>
      </c>
      <c r="I371" t="str">
        <f t="shared" si="5"/>
        <v>G12 - Zber informácií a dát</v>
      </c>
    </row>
    <row r="372" spans="2:9" x14ac:dyDescent="0.25">
      <c r="B372" s="35" t="s">
        <v>97</v>
      </c>
      <c r="C372" s="36" t="s">
        <v>104</v>
      </c>
      <c r="D372" s="35" t="s">
        <v>552</v>
      </c>
      <c r="E372" s="35" t="s">
        <v>451</v>
      </c>
      <c r="F372" s="35" t="s">
        <v>36</v>
      </c>
      <c r="H372" t="s">
        <v>664</v>
      </c>
      <c r="I372" t="str">
        <f t="shared" si="5"/>
        <v>G13 - Vyznačenie lokalít</v>
      </c>
    </row>
    <row r="373" spans="2:9" x14ac:dyDescent="0.25">
      <c r="B373" s="35" t="s">
        <v>97</v>
      </c>
      <c r="C373" s="36" t="s">
        <v>104</v>
      </c>
      <c r="D373" s="35" t="s">
        <v>552</v>
      </c>
      <c r="E373" s="35" t="s">
        <v>452</v>
      </c>
      <c r="F373" s="35" t="s">
        <v>36</v>
      </c>
      <c r="H373" t="s">
        <v>665</v>
      </c>
      <c r="I373" t="str">
        <f t="shared" si="5"/>
        <v>G14 - Poriadené vybavení/technológií/zariadení nevyhnutného pre realizáciu monitoringu a vyhodnocovania stavu ŽP</v>
      </c>
    </row>
    <row r="374" spans="2:9" x14ac:dyDescent="0.25">
      <c r="B374" s="35" t="s">
        <v>97</v>
      </c>
      <c r="C374" s="36" t="s">
        <v>104</v>
      </c>
      <c r="D374" s="35" t="s">
        <v>552</v>
      </c>
      <c r="E374" s="35" t="s">
        <v>440</v>
      </c>
      <c r="F374" s="35" t="s">
        <v>36</v>
      </c>
      <c r="H374" t="s">
        <v>666</v>
      </c>
      <c r="I374" t="str">
        <f t="shared" si="5"/>
        <v>G15 - Stavebné úpravy realizované v súvislosti s umiestnením a prevádzkou vybavenia/technológií pre realizáciu spoločných výskumných aktivít</v>
      </c>
    </row>
    <row r="375" spans="2:9" x14ac:dyDescent="0.25">
      <c r="B375" s="35" t="s">
        <v>97</v>
      </c>
      <c r="C375" s="36" t="s">
        <v>104</v>
      </c>
      <c r="D375" s="35" t="s">
        <v>552</v>
      </c>
      <c r="E375" s="35" t="s">
        <v>453</v>
      </c>
      <c r="F375" s="35" t="s">
        <v>36</v>
      </c>
      <c r="H375" t="s">
        <v>667</v>
      </c>
      <c r="I375" t="str">
        <f t="shared" si="5"/>
        <v>G16 - Príprava projektovej/realizačnej dokumentácie</v>
      </c>
    </row>
    <row r="376" spans="2:9" x14ac:dyDescent="0.25">
      <c r="B376" s="35" t="s">
        <v>97</v>
      </c>
      <c r="C376" s="36" t="s">
        <v>104</v>
      </c>
      <c r="D376" s="35" t="s">
        <v>552</v>
      </c>
      <c r="E376" s="35" t="s">
        <v>391</v>
      </c>
      <c r="F376" s="35" t="s">
        <v>36</v>
      </c>
      <c r="H376" t="s">
        <v>693</v>
      </c>
      <c r="I376" t="str">
        <f t="shared" si="5"/>
        <v>G17 - Vydanie publikačných výstupov</v>
      </c>
    </row>
    <row r="377" spans="2:9" x14ac:dyDescent="0.25">
      <c r="B377" s="35" t="s">
        <v>97</v>
      </c>
      <c r="C377" s="36" t="s">
        <v>104</v>
      </c>
      <c r="D377" s="35" t="s">
        <v>552</v>
      </c>
      <c r="E377" s="35" t="s">
        <v>256</v>
      </c>
      <c r="F377" s="35" t="s">
        <v>36</v>
      </c>
      <c r="H377" t="s">
        <v>694</v>
      </c>
      <c r="I377" t="str">
        <f t="shared" si="5"/>
        <v>G18 - Prezentačné a propagačné aktivity vo vzťahu k realizovanému projektu</v>
      </c>
    </row>
    <row r="378" spans="2:9" x14ac:dyDescent="0.25">
      <c r="B378" s="35" t="s">
        <v>97</v>
      </c>
      <c r="C378" s="36" t="s">
        <v>104</v>
      </c>
      <c r="D378" s="35" t="s">
        <v>553</v>
      </c>
      <c r="E378" s="35" t="s">
        <v>454</v>
      </c>
      <c r="F378" s="35" t="s">
        <v>392</v>
      </c>
      <c r="H378" t="s">
        <v>695</v>
      </c>
      <c r="I378" t="str">
        <f t="shared" si="5"/>
        <v>H01 - Spracovanie spoločných plánov/ štúdií k téme aktivity</v>
      </c>
    </row>
    <row r="379" spans="2:9" x14ac:dyDescent="0.25">
      <c r="B379" s="35" t="s">
        <v>97</v>
      </c>
      <c r="C379" s="36" t="s">
        <v>104</v>
      </c>
      <c r="D379" s="35" t="s">
        <v>553</v>
      </c>
      <c r="E379" s="35" t="s">
        <v>455</v>
      </c>
      <c r="F379" s="35" t="s">
        <v>392</v>
      </c>
      <c r="H379" t="s">
        <v>696</v>
      </c>
      <c r="I379" t="str">
        <f t="shared" si="5"/>
        <v>H02 - Monitoring procesov eróznej ohrozenosti</v>
      </c>
    </row>
    <row r="380" spans="2:9" x14ac:dyDescent="0.25">
      <c r="B380" s="35" t="s">
        <v>97</v>
      </c>
      <c r="C380" s="36" t="s">
        <v>104</v>
      </c>
      <c r="D380" s="35" t="s">
        <v>553</v>
      </c>
      <c r="E380" s="35" t="s">
        <v>456</v>
      </c>
      <c r="F380" s="35" t="s">
        <v>392</v>
      </c>
      <c r="H380" t="s">
        <v>697</v>
      </c>
      <c r="I380" t="str">
        <f t="shared" si="5"/>
        <v>H03 - Vytvorenie spoločných informačných systémov</v>
      </c>
    </row>
    <row r="381" spans="2:9" x14ac:dyDescent="0.25">
      <c r="B381" s="35" t="s">
        <v>97</v>
      </c>
      <c r="C381" s="36" t="s">
        <v>104</v>
      </c>
      <c r="D381" s="35" t="s">
        <v>553</v>
      </c>
      <c r="E381" s="35" t="s">
        <v>457</v>
      </c>
      <c r="F381" s="35" t="s">
        <v>392</v>
      </c>
      <c r="H381" t="s">
        <v>698</v>
      </c>
      <c r="I381" t="str">
        <f t="shared" si="5"/>
        <v>H04 - Vytvorenie spoločných riadiacich a manažérskych systémov</v>
      </c>
    </row>
    <row r="382" spans="2:9" x14ac:dyDescent="0.25">
      <c r="B382" s="35" t="s">
        <v>97</v>
      </c>
      <c r="C382" s="36" t="s">
        <v>104</v>
      </c>
      <c r="D382" s="35" t="s">
        <v>553</v>
      </c>
      <c r="E382" s="35" t="s">
        <v>458</v>
      </c>
      <c r="F382" s="35" t="s">
        <v>424</v>
      </c>
      <c r="H382" t="s">
        <v>699</v>
      </c>
      <c r="I382" t="str">
        <f t="shared" si="5"/>
        <v>H05 - Vytvorenie komplexného protierózneho opatrenia</v>
      </c>
    </row>
    <row r="383" spans="2:9" x14ac:dyDescent="0.25">
      <c r="B383" s="35" t="s">
        <v>97</v>
      </c>
      <c r="C383" s="36" t="s">
        <v>104</v>
      </c>
      <c r="D383" s="35" t="s">
        <v>553</v>
      </c>
      <c r="E383" s="35" t="s">
        <v>459</v>
      </c>
      <c r="F383" s="35" t="s">
        <v>424</v>
      </c>
      <c r="H383" t="s">
        <v>700</v>
      </c>
      <c r="I383" t="str">
        <f t="shared" si="5"/>
        <v>H06 - Realizácia organizačných protieróznych opatrení  (vhodné umiestnenie rastlín, pásové pestovanie plodín, vhodný tvar a veľkosť pozemkov, vegetačné pásy, záchytné trávne pásy)</v>
      </c>
    </row>
    <row r="384" spans="2:9" x14ac:dyDescent="0.25">
      <c r="B384" s="35" t="s">
        <v>97</v>
      </c>
      <c r="C384" s="36" t="s">
        <v>104</v>
      </c>
      <c r="D384" s="35" t="s">
        <v>553</v>
      </c>
      <c r="E384" s="35" t="s">
        <v>460</v>
      </c>
      <c r="F384" s="35" t="s">
        <v>424</v>
      </c>
      <c r="H384" t="s">
        <v>701</v>
      </c>
      <c r="I384" t="str">
        <f t="shared" si="5"/>
        <v>H07 - Realizácia opatrení pre zvýšenie schopnosti zadržiavanie vody v pôde</v>
      </c>
    </row>
    <row r="385" spans="2:9" x14ac:dyDescent="0.25">
      <c r="B385" s="35" t="s">
        <v>97</v>
      </c>
      <c r="C385" s="36" t="s">
        <v>104</v>
      </c>
      <c r="D385" s="35" t="s">
        <v>553</v>
      </c>
      <c r="E385" s="35" t="s">
        <v>461</v>
      </c>
      <c r="F385" s="35" t="s">
        <v>424</v>
      </c>
      <c r="H385" t="s">
        <v>702</v>
      </c>
      <c r="I385" t="str">
        <f t="shared" si="5"/>
        <v>H08 - Koordinačné opatrenia s protipovodňovými plánmi</v>
      </c>
    </row>
    <row r="386" spans="2:9" x14ac:dyDescent="0.25">
      <c r="B386" s="35" t="s">
        <v>97</v>
      </c>
      <c r="C386" s="36" t="s">
        <v>104</v>
      </c>
      <c r="D386" s="35" t="s">
        <v>553</v>
      </c>
      <c r="E386" s="35" t="s">
        <v>462</v>
      </c>
      <c r="F386" s="35" t="s">
        <v>425</v>
      </c>
      <c r="H386" t="s">
        <v>703</v>
      </c>
      <c r="I386" t="str">
        <f t="shared" si="5"/>
        <v>H09 - Realizácia opatrení pre obnovu pôdotvorného procesu</v>
      </c>
    </row>
    <row r="387" spans="2:9" x14ac:dyDescent="0.25">
      <c r="B387" s="35" t="s">
        <v>97</v>
      </c>
      <c r="C387" s="36" t="s">
        <v>104</v>
      </c>
      <c r="D387" s="35" t="s">
        <v>553</v>
      </c>
      <c r="E387" s="35" t="s">
        <v>463</v>
      </c>
      <c r="F387" s="35" t="s">
        <v>425</v>
      </c>
      <c r="H387" t="s">
        <v>704</v>
      </c>
      <c r="I387" t="str">
        <f t="shared" si="5"/>
        <v>H10 - Realizácia agrotechnických a vegetačných protieróznych opatrení (pôdoochranná kultivácia, protierózna orba, protierózne satie kukurice, protierózna ochrana zemiakov)</v>
      </c>
    </row>
    <row r="388" spans="2:9" x14ac:dyDescent="0.25">
      <c r="B388" s="35" t="s">
        <v>97</v>
      </c>
      <c r="C388" s="36" t="s">
        <v>104</v>
      </c>
      <c r="D388" s="35" t="s">
        <v>553</v>
      </c>
      <c r="E388" s="35" t="s">
        <v>464</v>
      </c>
      <c r="F388" s="35" t="s">
        <v>425</v>
      </c>
      <c r="H388" t="s">
        <v>705</v>
      </c>
      <c r="I388" t="str">
        <f t="shared" ref="I388:I451" si="6">CONCATENATE(H388," - ",E388)</f>
        <v>H11 - Realizácia technických protieróznych opatrení (terénne urovnanie, průlehy, priekopy, terasy, hrádze, protierózne nádrže, protierózne cesty)</v>
      </c>
    </row>
    <row r="389" spans="2:9" x14ac:dyDescent="0.25">
      <c r="B389" s="35" t="s">
        <v>97</v>
      </c>
      <c r="C389" s="36" t="s">
        <v>104</v>
      </c>
      <c r="D389" s="35" t="s">
        <v>553</v>
      </c>
      <c r="E389" s="35" t="s">
        <v>465</v>
      </c>
      <c r="F389" s="35" t="s">
        <v>425</v>
      </c>
      <c r="H389" t="s">
        <v>706</v>
      </c>
      <c r="I389" t="str">
        <f t="shared" si="6"/>
        <v>H12 - Realizácia opatrení na kultiváciu/rekultiváciu pôdy</v>
      </c>
    </row>
    <row r="390" spans="2:9" x14ac:dyDescent="0.25">
      <c r="B390" s="35" t="s">
        <v>97</v>
      </c>
      <c r="C390" s="36" t="s">
        <v>104</v>
      </c>
      <c r="D390" s="35" t="s">
        <v>553</v>
      </c>
      <c r="E390" s="35" t="s">
        <v>445</v>
      </c>
      <c r="F390" s="35" t="s">
        <v>36</v>
      </c>
      <c r="H390" t="s">
        <v>707</v>
      </c>
      <c r="I390" t="str">
        <f t="shared" si="6"/>
        <v>H13 - Stretnutie projektového tímu</v>
      </c>
    </row>
    <row r="391" spans="2:9" x14ac:dyDescent="0.25">
      <c r="B391" s="35" t="s">
        <v>97</v>
      </c>
      <c r="C391" s="36" t="s">
        <v>104</v>
      </c>
      <c r="D391" s="35" t="s">
        <v>553</v>
      </c>
      <c r="E391" s="35" t="s">
        <v>446</v>
      </c>
      <c r="F391" s="35" t="s">
        <v>36</v>
      </c>
      <c r="H391" t="s">
        <v>708</v>
      </c>
      <c r="I391" t="str">
        <f t="shared" si="6"/>
        <v>H14 - Stretnutie pracovného /expertného tímu</v>
      </c>
    </row>
    <row r="392" spans="2:9" x14ac:dyDescent="0.25">
      <c r="B392" s="35" t="s">
        <v>97</v>
      </c>
      <c r="C392" s="36" t="s">
        <v>104</v>
      </c>
      <c r="D392" s="35" t="s">
        <v>553</v>
      </c>
      <c r="E392" s="35" t="s">
        <v>466</v>
      </c>
      <c r="F392" s="35" t="s">
        <v>36</v>
      </c>
      <c r="H392" t="s">
        <v>709</v>
      </c>
      <c r="I392" t="str">
        <f t="shared" si="6"/>
        <v>H15 - Definícia spoločných problémov a výziev v téme aktivity</v>
      </c>
    </row>
    <row r="393" spans="2:9" x14ac:dyDescent="0.25">
      <c r="B393" s="35" t="s">
        <v>97</v>
      </c>
      <c r="C393" s="36" t="s">
        <v>104</v>
      </c>
      <c r="D393" s="35" t="s">
        <v>553</v>
      </c>
      <c r="E393" s="35" t="s">
        <v>467</v>
      </c>
      <c r="F393" s="35" t="s">
        <v>36</v>
      </c>
      <c r="H393" t="s">
        <v>710</v>
      </c>
      <c r="I393" t="str">
        <f t="shared" si="6"/>
        <v>H16 - Spracovanie expertných posudkov/hodnotenie v téme aktivity</v>
      </c>
    </row>
    <row r="394" spans="2:9" x14ac:dyDescent="0.25">
      <c r="B394" s="35" t="s">
        <v>97</v>
      </c>
      <c r="C394" s="36" t="s">
        <v>104</v>
      </c>
      <c r="D394" s="35" t="s">
        <v>553</v>
      </c>
      <c r="E394" s="35" t="s">
        <v>447</v>
      </c>
      <c r="F394" s="35" t="s">
        <v>36</v>
      </c>
      <c r="H394" t="s">
        <v>711</v>
      </c>
      <c r="I394" t="str">
        <f t="shared" si="6"/>
        <v>H17 - Realizácia okrúhlych stolov</v>
      </c>
    </row>
    <row r="395" spans="2:9" x14ac:dyDescent="0.25">
      <c r="B395" s="35" t="s">
        <v>97</v>
      </c>
      <c r="C395" s="36" t="s">
        <v>104</v>
      </c>
      <c r="D395" s="35" t="s">
        <v>553</v>
      </c>
      <c r="E395" s="35" t="s">
        <v>448</v>
      </c>
      <c r="F395" s="35" t="s">
        <v>36</v>
      </c>
      <c r="H395" t="s">
        <v>712</v>
      </c>
      <c r="I395" t="str">
        <f t="shared" si="6"/>
        <v>H18 - Realizácia vzdelávacích seminárov</v>
      </c>
    </row>
    <row r="396" spans="2:9" x14ac:dyDescent="0.25">
      <c r="B396" s="35" t="s">
        <v>97</v>
      </c>
      <c r="C396" s="36" t="s">
        <v>104</v>
      </c>
      <c r="D396" s="35" t="s">
        <v>553</v>
      </c>
      <c r="E396" s="35" t="s">
        <v>449</v>
      </c>
      <c r="F396" s="35" t="s">
        <v>36</v>
      </c>
      <c r="H396" t="s">
        <v>713</v>
      </c>
      <c r="I396" t="str">
        <f t="shared" si="6"/>
        <v>H19 - Realizácia spoločných konferencií</v>
      </c>
    </row>
    <row r="397" spans="2:9" x14ac:dyDescent="0.25">
      <c r="B397" s="35" t="s">
        <v>97</v>
      </c>
      <c r="C397" s="36" t="s">
        <v>104</v>
      </c>
      <c r="D397" s="35" t="s">
        <v>553</v>
      </c>
      <c r="E397" s="35" t="s">
        <v>468</v>
      </c>
      <c r="F397" s="35" t="s">
        <v>36</v>
      </c>
      <c r="H397" t="s">
        <v>714</v>
      </c>
      <c r="I397" t="str">
        <f t="shared" si="6"/>
        <v>H20 - Verejná prezentácia</v>
      </c>
    </row>
    <row r="398" spans="2:9" x14ac:dyDescent="0.25">
      <c r="B398" s="35" t="s">
        <v>97</v>
      </c>
      <c r="C398" s="36" t="s">
        <v>104</v>
      </c>
      <c r="D398" s="35" t="s">
        <v>553</v>
      </c>
      <c r="E398" s="35" t="s">
        <v>469</v>
      </c>
      <c r="F398" s="35" t="s">
        <v>36</v>
      </c>
      <c r="H398" t="s">
        <v>715</v>
      </c>
      <c r="I398" t="str">
        <f t="shared" si="6"/>
        <v>H21 - Poriadenie zariadení</v>
      </c>
    </row>
    <row r="399" spans="2:9" x14ac:dyDescent="0.25">
      <c r="B399" s="35" t="s">
        <v>97</v>
      </c>
      <c r="C399" s="36" t="s">
        <v>104</v>
      </c>
      <c r="D399" s="35" t="s">
        <v>553</v>
      </c>
      <c r="E399" s="35" t="s">
        <v>470</v>
      </c>
      <c r="F399" s="35" t="s">
        <v>36</v>
      </c>
      <c r="H399" t="s">
        <v>716</v>
      </c>
      <c r="I399" t="str">
        <f t="shared" si="6"/>
        <v>H22 - Poriadenie vybavení</v>
      </c>
    </row>
    <row r="400" spans="2:9" x14ac:dyDescent="0.25">
      <c r="B400" s="35" t="s">
        <v>97</v>
      </c>
      <c r="C400" s="36" t="s">
        <v>104</v>
      </c>
      <c r="D400" s="35" t="s">
        <v>553</v>
      </c>
      <c r="E400" s="35" t="s">
        <v>471</v>
      </c>
      <c r="F400" s="35" t="s">
        <v>36</v>
      </c>
      <c r="H400" t="s">
        <v>717</v>
      </c>
      <c r="I400" t="str">
        <f t="shared" si="6"/>
        <v>H23 - Opatrenia publicity</v>
      </c>
    </row>
    <row r="401" spans="2:9" x14ac:dyDescent="0.25">
      <c r="B401" s="35" t="s">
        <v>98</v>
      </c>
      <c r="C401" s="36" t="s">
        <v>105</v>
      </c>
      <c r="D401" s="35" t="s">
        <v>554</v>
      </c>
      <c r="E401" s="35" t="s">
        <v>270</v>
      </c>
      <c r="F401" s="35" t="s">
        <v>480</v>
      </c>
      <c r="H401" t="s">
        <v>561</v>
      </c>
      <c r="I401" t="str">
        <f t="shared" si="6"/>
        <v>A01 - Stretnutie pracovného/expertného tímu</v>
      </c>
    </row>
    <row r="402" spans="2:9" x14ac:dyDescent="0.25">
      <c r="B402" s="35" t="s">
        <v>98</v>
      </c>
      <c r="C402" s="36" t="s">
        <v>105</v>
      </c>
      <c r="D402" s="35" t="s">
        <v>554</v>
      </c>
      <c r="E402" s="35" t="s">
        <v>472</v>
      </c>
      <c r="F402" s="35" t="s">
        <v>480</v>
      </c>
      <c r="H402" t="s">
        <v>562</v>
      </c>
      <c r="I402" t="str">
        <f t="shared" si="6"/>
        <v>A02 - Vytvorení spoločných plánov rozvoja</v>
      </c>
    </row>
    <row r="403" spans="2:9" x14ac:dyDescent="0.25">
      <c r="B403" s="35" t="s">
        <v>98</v>
      </c>
      <c r="C403" s="36" t="s">
        <v>105</v>
      </c>
      <c r="D403" s="35" t="s">
        <v>554</v>
      </c>
      <c r="E403" s="35" t="s">
        <v>473</v>
      </c>
      <c r="F403" s="35" t="s">
        <v>480</v>
      </c>
      <c r="H403" t="s">
        <v>563</v>
      </c>
      <c r="I403" t="str">
        <f t="shared" si="6"/>
        <v>A03 - Spracovanie spoločnej štúdie</v>
      </c>
    </row>
    <row r="404" spans="2:9" x14ac:dyDescent="0.25">
      <c r="B404" s="35" t="s">
        <v>98</v>
      </c>
      <c r="C404" s="36" t="s">
        <v>105</v>
      </c>
      <c r="D404" s="35" t="s">
        <v>554</v>
      </c>
      <c r="E404" s="35" t="s">
        <v>474</v>
      </c>
      <c r="F404" s="35" t="s">
        <v>480</v>
      </c>
      <c r="H404" t="s">
        <v>564</v>
      </c>
      <c r="I404" t="str">
        <f t="shared" si="6"/>
        <v>A04 - Spoločná konferencia/seminár</v>
      </c>
    </row>
    <row r="405" spans="2:9" x14ac:dyDescent="0.25">
      <c r="B405" s="35" t="s">
        <v>98</v>
      </c>
      <c r="C405" s="36" t="s">
        <v>105</v>
      </c>
      <c r="D405" s="35" t="s">
        <v>554</v>
      </c>
      <c r="E405" s="35" t="s">
        <v>475</v>
      </c>
      <c r="F405" s="35" t="s">
        <v>480</v>
      </c>
      <c r="H405" t="s">
        <v>565</v>
      </c>
      <c r="I405" t="str">
        <f t="shared" si="6"/>
        <v>A05 - Realizácia okrúhleho stola</v>
      </c>
    </row>
    <row r="406" spans="2:9" x14ac:dyDescent="0.25">
      <c r="B406" s="35" t="s">
        <v>98</v>
      </c>
      <c r="C406" s="36" t="s">
        <v>105</v>
      </c>
      <c r="D406" s="35" t="s">
        <v>554</v>
      </c>
      <c r="E406" s="35" t="s">
        <v>476</v>
      </c>
      <c r="F406" s="35" t="s">
        <v>480</v>
      </c>
      <c r="H406" t="s">
        <v>566</v>
      </c>
      <c r="I406" t="str">
        <f t="shared" si="6"/>
        <v>A06 - Tvorba spoločnej informačnej platformy</v>
      </c>
    </row>
    <row r="407" spans="2:9" x14ac:dyDescent="0.25">
      <c r="B407" s="35" t="s">
        <v>98</v>
      </c>
      <c r="C407" s="36" t="s">
        <v>105</v>
      </c>
      <c r="D407" s="35" t="s">
        <v>554</v>
      </c>
      <c r="E407" s="35" t="s">
        <v>457</v>
      </c>
      <c r="F407" s="35" t="s">
        <v>480</v>
      </c>
      <c r="H407" t="s">
        <v>567</v>
      </c>
      <c r="I407" t="str">
        <f t="shared" si="6"/>
        <v>A07 - Vytvorenie spoločných riadiacich a manažérskych systémov</v>
      </c>
    </row>
    <row r="408" spans="2:9" x14ac:dyDescent="0.25">
      <c r="B408" s="35" t="s">
        <v>98</v>
      </c>
      <c r="C408" s="36" t="s">
        <v>105</v>
      </c>
      <c r="D408" s="35" t="s">
        <v>554</v>
      </c>
      <c r="E408" s="35" t="s">
        <v>303</v>
      </c>
      <c r="F408" s="35" t="s">
        <v>36</v>
      </c>
      <c r="H408" t="s">
        <v>568</v>
      </c>
      <c r="I408" t="str">
        <f t="shared" si="6"/>
        <v>A08 - Spracovanie analytickej časti</v>
      </c>
    </row>
    <row r="409" spans="2:9" x14ac:dyDescent="0.25">
      <c r="B409" s="35" t="s">
        <v>98</v>
      </c>
      <c r="C409" s="36" t="s">
        <v>105</v>
      </c>
      <c r="D409" s="35" t="s">
        <v>554</v>
      </c>
      <c r="E409" s="35" t="s">
        <v>221</v>
      </c>
      <c r="F409" s="35" t="s">
        <v>36</v>
      </c>
      <c r="H409" t="s">
        <v>569</v>
      </c>
      <c r="I409" t="str">
        <f t="shared" si="6"/>
        <v>A09 - Dotazníkové šetrenie</v>
      </c>
    </row>
    <row r="410" spans="2:9" x14ac:dyDescent="0.25">
      <c r="B410" s="35" t="s">
        <v>98</v>
      </c>
      <c r="C410" s="36" t="s">
        <v>105</v>
      </c>
      <c r="D410" s="35" t="s">
        <v>554</v>
      </c>
      <c r="E410" s="35" t="s">
        <v>222</v>
      </c>
      <c r="F410" s="35" t="s">
        <v>36</v>
      </c>
      <c r="H410" t="s">
        <v>570</v>
      </c>
      <c r="I410" t="str">
        <f t="shared" si="6"/>
        <v>A10 - Zber dát</v>
      </c>
    </row>
    <row r="411" spans="2:9" x14ac:dyDescent="0.25">
      <c r="B411" s="35" t="s">
        <v>98</v>
      </c>
      <c r="C411" s="36" t="s">
        <v>105</v>
      </c>
      <c r="D411" s="35" t="s">
        <v>554</v>
      </c>
      <c r="E411" s="35" t="s">
        <v>477</v>
      </c>
      <c r="F411" s="35" t="s">
        <v>36</v>
      </c>
      <c r="H411" t="s">
        <v>571</v>
      </c>
      <c r="I411" t="str">
        <f t="shared" si="6"/>
        <v>A11 - Spracovanie strategickej časti</v>
      </c>
    </row>
    <row r="412" spans="2:9" x14ac:dyDescent="0.25">
      <c r="B412" s="35" t="s">
        <v>98</v>
      </c>
      <c r="C412" s="36" t="s">
        <v>105</v>
      </c>
      <c r="D412" s="35" t="s">
        <v>554</v>
      </c>
      <c r="E412" s="35" t="s">
        <v>478</v>
      </c>
      <c r="F412" s="35" t="s">
        <v>36</v>
      </c>
      <c r="H412" t="s">
        <v>572</v>
      </c>
      <c r="I412" t="str">
        <f t="shared" si="6"/>
        <v>A12 - Spracovanie expertných posudkov a hodnotení</v>
      </c>
    </row>
    <row r="413" spans="2:9" x14ac:dyDescent="0.25">
      <c r="B413" s="35" t="s">
        <v>98</v>
      </c>
      <c r="C413" s="36" t="s">
        <v>105</v>
      </c>
      <c r="D413" s="35" t="s">
        <v>554</v>
      </c>
      <c r="E413" s="35" t="s">
        <v>468</v>
      </c>
      <c r="F413" s="35" t="s">
        <v>36</v>
      </c>
      <c r="H413" t="s">
        <v>573</v>
      </c>
      <c r="I413" t="str">
        <f t="shared" si="6"/>
        <v>A13 - Verejná prezentácia</v>
      </c>
    </row>
    <row r="414" spans="2:9" x14ac:dyDescent="0.25">
      <c r="B414" s="35" t="s">
        <v>98</v>
      </c>
      <c r="C414" s="36" t="s">
        <v>105</v>
      </c>
      <c r="D414" s="35" t="s">
        <v>554</v>
      </c>
      <c r="E414" s="35" t="s">
        <v>479</v>
      </c>
      <c r="F414" s="35" t="s">
        <v>36</v>
      </c>
      <c r="H414" t="s">
        <v>574</v>
      </c>
      <c r="I414" t="str">
        <f t="shared" si="6"/>
        <v>A14 - Obstaranie vybavenia za účelom zaistenie prevádzky spoločných informačných platforiem a riadiacich a manažérskych systémov</v>
      </c>
    </row>
    <row r="415" spans="2:9" x14ac:dyDescent="0.25">
      <c r="B415" s="35" t="s">
        <v>98</v>
      </c>
      <c r="C415" s="36" t="s">
        <v>105</v>
      </c>
      <c r="D415" s="35" t="s">
        <v>554</v>
      </c>
      <c r="E415" s="35" t="s">
        <v>471</v>
      </c>
      <c r="F415" s="35" t="s">
        <v>36</v>
      </c>
      <c r="H415" t="s">
        <v>575</v>
      </c>
      <c r="I415" t="str">
        <f t="shared" si="6"/>
        <v>A15 - Opatrenia publicity</v>
      </c>
    </row>
    <row r="416" spans="2:9" x14ac:dyDescent="0.25">
      <c r="B416" s="35" t="s">
        <v>98</v>
      </c>
      <c r="C416" s="36" t="s">
        <v>105</v>
      </c>
      <c r="D416" s="35" t="s">
        <v>555</v>
      </c>
      <c r="E416" s="35" t="s">
        <v>340</v>
      </c>
      <c r="F416" s="35" t="s">
        <v>480</v>
      </c>
      <c r="H416" t="s">
        <v>578</v>
      </c>
      <c r="I416" t="str">
        <f t="shared" si="6"/>
        <v>B01 - Stretnutie pracovného tímu</v>
      </c>
    </row>
    <row r="417" spans="2:9" x14ac:dyDescent="0.25">
      <c r="B417" s="35" t="s">
        <v>98</v>
      </c>
      <c r="C417" s="36" t="s">
        <v>105</v>
      </c>
      <c r="D417" s="35" t="s">
        <v>555</v>
      </c>
      <c r="E417" s="35" t="s">
        <v>220</v>
      </c>
      <c r="F417" s="35" t="s">
        <v>480</v>
      </c>
      <c r="H417" t="s">
        <v>579</v>
      </c>
      <c r="I417" t="str">
        <f t="shared" si="6"/>
        <v>B02 - Definovanie spoločných tém, potrieb a problémov</v>
      </c>
    </row>
    <row r="418" spans="2:9" x14ac:dyDescent="0.25">
      <c r="B418" s="35" t="s">
        <v>98</v>
      </c>
      <c r="C418" s="36" t="s">
        <v>105</v>
      </c>
      <c r="D418" s="35" t="s">
        <v>555</v>
      </c>
      <c r="E418" s="35" t="s">
        <v>481</v>
      </c>
      <c r="F418" s="35" t="s">
        <v>480</v>
      </c>
      <c r="H418" t="s">
        <v>580</v>
      </c>
      <c r="I418" t="str">
        <f t="shared" si="6"/>
        <v>B03 - Vytvorenie spoločnej cezhraničnej databázy</v>
      </c>
    </row>
    <row r="419" spans="2:9" x14ac:dyDescent="0.25">
      <c r="B419" s="35" t="s">
        <v>98</v>
      </c>
      <c r="C419" s="36" t="s">
        <v>105</v>
      </c>
      <c r="D419" s="35" t="s">
        <v>555</v>
      </c>
      <c r="E419" s="35" t="s">
        <v>482</v>
      </c>
      <c r="F419" s="35" t="s">
        <v>480</v>
      </c>
      <c r="H419" t="s">
        <v>581</v>
      </c>
      <c r="I419" t="str">
        <f t="shared" si="6"/>
        <v xml:space="preserve">B04 - Usporiadanie spoločných aktivít v kulturno-rekreačnej/ športovej oblasti </v>
      </c>
    </row>
    <row r="420" spans="2:9" x14ac:dyDescent="0.25">
      <c r="B420" s="35" t="s">
        <v>98</v>
      </c>
      <c r="C420" s="36" t="s">
        <v>105</v>
      </c>
      <c r="D420" s="35" t="s">
        <v>555</v>
      </c>
      <c r="E420" s="35" t="s">
        <v>483</v>
      </c>
      <c r="F420" s="35" t="s">
        <v>480</v>
      </c>
      <c r="H420" t="s">
        <v>582</v>
      </c>
      <c r="I420" t="str">
        <f t="shared" si="6"/>
        <v>B05 - Usporiadanie spoločnej spoločenskej aktivity podporujúcej identitu a tradície</v>
      </c>
    </row>
    <row r="421" spans="2:9" x14ac:dyDescent="0.25">
      <c r="B421" s="35" t="s">
        <v>98</v>
      </c>
      <c r="C421" s="36" t="s">
        <v>105</v>
      </c>
      <c r="D421" s="35" t="s">
        <v>555</v>
      </c>
      <c r="E421" s="35" t="s">
        <v>484</v>
      </c>
      <c r="F421" s="35" t="s">
        <v>480</v>
      </c>
      <c r="H421" t="s">
        <v>583</v>
      </c>
      <c r="I421" t="str">
        <f t="shared" si="6"/>
        <v>B06 - Realizácia spoločných verejných vzdelávacích aktivít</v>
      </c>
    </row>
    <row r="422" spans="2:9" x14ac:dyDescent="0.25">
      <c r="B422" s="35" t="s">
        <v>98</v>
      </c>
      <c r="C422" s="36" t="s">
        <v>105</v>
      </c>
      <c r="D422" s="35" t="s">
        <v>555</v>
      </c>
      <c r="E422" s="35" t="s">
        <v>276</v>
      </c>
      <c r="F422" s="35" t="s">
        <v>480</v>
      </c>
      <c r="H422" t="s">
        <v>584</v>
      </c>
      <c r="I422" t="str">
        <f t="shared" si="6"/>
        <v>B07 - Príprava spoločných projektov</v>
      </c>
    </row>
    <row r="423" spans="2:9" x14ac:dyDescent="0.25">
      <c r="B423" s="35" t="s">
        <v>98</v>
      </c>
      <c r="C423" s="36" t="s">
        <v>105</v>
      </c>
      <c r="D423" s="35" t="s">
        <v>555</v>
      </c>
      <c r="E423" s="35" t="s">
        <v>485</v>
      </c>
      <c r="F423" s="35" t="s">
        <v>480</v>
      </c>
      <c r="H423" t="s">
        <v>585</v>
      </c>
      <c r="I423" t="str">
        <f t="shared" si="6"/>
        <v xml:space="preserve">B08 - Aktivita smerujúca k propagácii cezhraničnej spolupráce a spoločného územia (spoločné publikácie, internetové stránky) </v>
      </c>
    </row>
    <row r="424" spans="2:9" x14ac:dyDescent="0.25">
      <c r="B424" s="35" t="s">
        <v>98</v>
      </c>
      <c r="C424" s="36" t="s">
        <v>105</v>
      </c>
      <c r="D424" s="35" t="s">
        <v>555</v>
      </c>
      <c r="E424" s="35" t="s">
        <v>476</v>
      </c>
      <c r="F424" s="35" t="s">
        <v>480</v>
      </c>
      <c r="H424" t="s">
        <v>586</v>
      </c>
      <c r="I424" t="str">
        <f t="shared" si="6"/>
        <v>B09 - Tvorba spoločnej informačnej platformy</v>
      </c>
    </row>
    <row r="425" spans="2:9" x14ac:dyDescent="0.25">
      <c r="B425" s="35" t="s">
        <v>98</v>
      </c>
      <c r="C425" s="36" t="s">
        <v>105</v>
      </c>
      <c r="D425" s="35" t="s">
        <v>555</v>
      </c>
      <c r="E425" s="35" t="s">
        <v>486</v>
      </c>
      <c r="F425" s="35" t="s">
        <v>480</v>
      </c>
      <c r="H425" t="s">
        <v>587</v>
      </c>
      <c r="I425" t="str">
        <f t="shared" si="6"/>
        <v>B10 - Realizácia/ prepojenie spoločných informačných systémov, databáz s cieľom zlepšenia správy a ďalšieho rozvoja prihraničnej oblasti</v>
      </c>
    </row>
    <row r="426" spans="2:9" x14ac:dyDescent="0.25">
      <c r="B426" s="35" t="s">
        <v>98</v>
      </c>
      <c r="C426" s="36" t="s">
        <v>105</v>
      </c>
      <c r="D426" s="35" t="s">
        <v>555</v>
      </c>
      <c r="E426" s="35" t="s">
        <v>487</v>
      </c>
      <c r="F426" s="35" t="s">
        <v>36</v>
      </c>
      <c r="H426" t="s">
        <v>588</v>
      </c>
      <c r="I426" t="str">
        <f t="shared" si="6"/>
        <v>B11 - Realizácia školiaceho/vzdelávacieho  programu pre organizačné štruktúry v oblastiach efektívnej správy, vzdelávania, kultúrneho a prírodného dedičstva</v>
      </c>
    </row>
    <row r="427" spans="2:9" x14ac:dyDescent="0.25">
      <c r="B427" s="35" t="s">
        <v>98</v>
      </c>
      <c r="C427" s="36" t="s">
        <v>105</v>
      </c>
      <c r="D427" s="35" t="s">
        <v>555</v>
      </c>
      <c r="E427" s="35" t="s">
        <v>219</v>
      </c>
      <c r="F427" s="35" t="s">
        <v>36</v>
      </c>
      <c r="H427" t="s">
        <v>589</v>
      </c>
      <c r="I427" t="str">
        <f t="shared" si="6"/>
        <v>B12 - Tvorba kanálu/mechanizmu výmeny a zdieľania informácií a dát</v>
      </c>
    </row>
    <row r="428" spans="2:9" x14ac:dyDescent="0.25">
      <c r="B428" s="35" t="s">
        <v>98</v>
      </c>
      <c r="C428" s="36" t="s">
        <v>105</v>
      </c>
      <c r="D428" s="35" t="s">
        <v>555</v>
      </c>
      <c r="E428" s="35" t="s">
        <v>256</v>
      </c>
      <c r="F428" s="35" t="s">
        <v>36</v>
      </c>
      <c r="H428" t="s">
        <v>590</v>
      </c>
      <c r="I428" t="str">
        <f t="shared" si="6"/>
        <v>B13 - Prezentačné a propagačné aktivity vo vzťahu k realizovanému projektu</v>
      </c>
    </row>
    <row r="429" spans="2:9" x14ac:dyDescent="0.25">
      <c r="B429" s="35" t="s">
        <v>98</v>
      </c>
      <c r="C429" s="36" t="s">
        <v>105</v>
      </c>
      <c r="D429" s="35" t="s">
        <v>555</v>
      </c>
      <c r="E429" s="35" t="s">
        <v>488</v>
      </c>
      <c r="F429" s="35" t="s">
        <v>36</v>
      </c>
      <c r="H429" t="s">
        <v>591</v>
      </c>
      <c r="I429" t="str">
        <f t="shared" si="6"/>
        <v xml:space="preserve">B14 - Obstaranie vybavenia v súvislosti s realizáciou aktivít k zvyšovaní inštitucionálnych kapacít a zručností organizačných štruktúr v oblastiach efektívnej správy, vzdelávania, kultúrneho a prírodného dedičstva </v>
      </c>
    </row>
    <row r="430" spans="2:9" x14ac:dyDescent="0.25">
      <c r="B430" s="35" t="s">
        <v>98</v>
      </c>
      <c r="C430" s="36" t="s">
        <v>105</v>
      </c>
      <c r="D430" s="35" t="s">
        <v>555</v>
      </c>
      <c r="E430" s="35" t="s">
        <v>330</v>
      </c>
      <c r="F430" s="35" t="s">
        <v>36</v>
      </c>
      <c r="H430" t="s">
        <v>592</v>
      </c>
      <c r="I430" t="str">
        <f t="shared" si="6"/>
        <v>B15 - Spracovaní realizačnej/projektovej dokumentácie</v>
      </c>
    </row>
    <row r="431" spans="2:9" x14ac:dyDescent="0.25">
      <c r="B431" s="35" t="s">
        <v>98</v>
      </c>
      <c r="C431" s="36" t="s">
        <v>105</v>
      </c>
      <c r="D431" s="35" t="s">
        <v>555</v>
      </c>
      <c r="E431" s="35" t="s">
        <v>489</v>
      </c>
      <c r="F431" s="35" t="s">
        <v>36</v>
      </c>
      <c r="H431" t="s">
        <v>593</v>
      </c>
      <c r="I431" t="str">
        <f t="shared" si="6"/>
        <v>B16 - Stavebné úpravy realizované v súvislosti s realizáciou s umiestnením a prevádzkou vybavenia</v>
      </c>
    </row>
    <row r="432" spans="2:9" x14ac:dyDescent="0.25">
      <c r="B432" s="35" t="s">
        <v>98</v>
      </c>
      <c r="C432" s="36" t="s">
        <v>105</v>
      </c>
      <c r="D432" s="35" t="s">
        <v>555</v>
      </c>
      <c r="E432" s="35" t="s">
        <v>490</v>
      </c>
      <c r="F432" s="35" t="s">
        <v>36</v>
      </c>
      <c r="H432" t="s">
        <v>594</v>
      </c>
      <c r="I432" t="str">
        <f t="shared" si="6"/>
        <v>B17 - Obstaranie vybavenia</v>
      </c>
    </row>
    <row r="433" spans="2:9" x14ac:dyDescent="0.25">
      <c r="B433" s="35" t="s">
        <v>98</v>
      </c>
      <c r="C433" s="36" t="s">
        <v>105</v>
      </c>
      <c r="D433" s="35" t="s">
        <v>556</v>
      </c>
      <c r="E433" s="35" t="s">
        <v>340</v>
      </c>
      <c r="F433" s="35" t="s">
        <v>480</v>
      </c>
      <c r="H433" t="s">
        <v>596</v>
      </c>
      <c r="I433" t="str">
        <f t="shared" si="6"/>
        <v>C01 - Stretnutie pracovného tímu</v>
      </c>
    </row>
    <row r="434" spans="2:9" x14ac:dyDescent="0.25">
      <c r="B434" s="35" t="s">
        <v>98</v>
      </c>
      <c r="C434" s="36" t="s">
        <v>105</v>
      </c>
      <c r="D434" s="35" t="s">
        <v>556</v>
      </c>
      <c r="E434" s="35" t="s">
        <v>220</v>
      </c>
      <c r="F434" s="35" t="s">
        <v>480</v>
      </c>
      <c r="H434" t="s">
        <v>597</v>
      </c>
      <c r="I434" t="str">
        <f t="shared" si="6"/>
        <v>C02 - Definovanie spoločných tém, potrieb a problémov</v>
      </c>
    </row>
    <row r="435" spans="2:9" x14ac:dyDescent="0.25">
      <c r="B435" s="35" t="s">
        <v>98</v>
      </c>
      <c r="C435" s="36" t="s">
        <v>105</v>
      </c>
      <c r="D435" s="35" t="s">
        <v>556</v>
      </c>
      <c r="E435" s="35" t="s">
        <v>491</v>
      </c>
      <c r="F435" s="35" t="s">
        <v>480</v>
      </c>
      <c r="H435" t="s">
        <v>598</v>
      </c>
      <c r="I435" t="str">
        <f t="shared" si="6"/>
        <v>C03 - Spracovanie spoločného plánu rozvoja spolupráce</v>
      </c>
    </row>
    <row r="436" spans="2:9" x14ac:dyDescent="0.25">
      <c r="B436" s="35" t="s">
        <v>98</v>
      </c>
      <c r="C436" s="36" t="s">
        <v>105</v>
      </c>
      <c r="D436" s="35" t="s">
        <v>556</v>
      </c>
      <c r="E436" s="35" t="s">
        <v>492</v>
      </c>
      <c r="F436" s="35" t="s">
        <v>480</v>
      </c>
      <c r="H436" t="s">
        <v>599</v>
      </c>
      <c r="I436" t="str">
        <f t="shared" si="6"/>
        <v>C04 - Usporiadanie spoločnej prezentačnej aktivity</v>
      </c>
    </row>
    <row r="437" spans="2:9" x14ac:dyDescent="0.25">
      <c r="B437" s="35" t="s">
        <v>98</v>
      </c>
      <c r="C437" s="36" t="s">
        <v>105</v>
      </c>
      <c r="D437" s="35" t="s">
        <v>556</v>
      </c>
      <c r="E437" s="35" t="s">
        <v>483</v>
      </c>
      <c r="F437" s="35" t="s">
        <v>480</v>
      </c>
      <c r="H437" t="s">
        <v>600</v>
      </c>
      <c r="I437" t="str">
        <f t="shared" si="6"/>
        <v>C05 - Usporiadanie spoločnej spoločenskej aktivity podporujúcej identitu a tradície</v>
      </c>
    </row>
    <row r="438" spans="2:9" x14ac:dyDescent="0.25">
      <c r="B438" s="35" t="s">
        <v>98</v>
      </c>
      <c r="C438" s="36" t="s">
        <v>105</v>
      </c>
      <c r="D438" s="35" t="s">
        <v>556</v>
      </c>
      <c r="E438" s="35" t="s">
        <v>493</v>
      </c>
      <c r="F438" s="35" t="s">
        <v>480</v>
      </c>
      <c r="H438" t="s">
        <v>601</v>
      </c>
      <c r="I438" t="str">
        <f t="shared" si="6"/>
        <v>C06 - Usporiadanie spoločných konzultácií</v>
      </c>
    </row>
    <row r="439" spans="2:9" x14ac:dyDescent="0.25">
      <c r="B439" s="35" t="s">
        <v>98</v>
      </c>
      <c r="C439" s="36" t="s">
        <v>105</v>
      </c>
      <c r="D439" s="35" t="s">
        <v>556</v>
      </c>
      <c r="E439" s="35" t="s">
        <v>494</v>
      </c>
      <c r="F439" s="35" t="s">
        <v>480</v>
      </c>
      <c r="H439" t="s">
        <v>668</v>
      </c>
      <c r="I439" t="str">
        <f t="shared" si="6"/>
        <v>C07 - Usporiadanie spoločného školenia</v>
      </c>
    </row>
    <row r="440" spans="2:9" x14ac:dyDescent="0.25">
      <c r="B440" s="35" t="s">
        <v>98</v>
      </c>
      <c r="C440" s="36" t="s">
        <v>105</v>
      </c>
      <c r="D440" s="35" t="s">
        <v>556</v>
      </c>
      <c r="E440" s="35" t="s">
        <v>495</v>
      </c>
      <c r="F440" s="35" t="s">
        <v>480</v>
      </c>
      <c r="H440" t="s">
        <v>669</v>
      </c>
      <c r="I440" t="str">
        <f t="shared" si="6"/>
        <v>C08 - Usporiadanie spoločnej konferencie</v>
      </c>
    </row>
    <row r="441" spans="2:9" x14ac:dyDescent="0.25">
      <c r="B441" s="35" t="s">
        <v>98</v>
      </c>
      <c r="C441" s="36" t="s">
        <v>105</v>
      </c>
      <c r="D441" s="35" t="s">
        <v>556</v>
      </c>
      <c r="E441" s="35" t="s">
        <v>496</v>
      </c>
      <c r="F441" s="35" t="s">
        <v>480</v>
      </c>
      <c r="H441" t="s">
        <v>670</v>
      </c>
      <c r="I441" t="str">
        <f t="shared" si="6"/>
        <v>C09 - Spoločné propagačné aktivity</v>
      </c>
    </row>
    <row r="442" spans="2:9" x14ac:dyDescent="0.25">
      <c r="B442" s="35" t="s">
        <v>98</v>
      </c>
      <c r="C442" s="36" t="s">
        <v>105</v>
      </c>
      <c r="D442" s="35" t="s">
        <v>556</v>
      </c>
      <c r="E442" s="35" t="s">
        <v>497</v>
      </c>
      <c r="F442" s="35" t="s">
        <v>480</v>
      </c>
      <c r="H442" t="s">
        <v>671</v>
      </c>
      <c r="I442" t="str">
        <f t="shared" si="6"/>
        <v>C10 - Vyhľadávanie spoločných príležitostí a kontaktov</v>
      </c>
    </row>
    <row r="443" spans="2:9" x14ac:dyDescent="0.25">
      <c r="B443" s="35" t="s">
        <v>98</v>
      </c>
      <c r="C443" s="36" t="s">
        <v>105</v>
      </c>
      <c r="D443" s="35" t="s">
        <v>556</v>
      </c>
      <c r="E443" s="35" t="s">
        <v>498</v>
      </c>
      <c r="F443" s="35" t="s">
        <v>480</v>
      </c>
      <c r="H443" t="s">
        <v>672</v>
      </c>
      <c r="I443" t="str">
        <f t="shared" si="6"/>
        <v>C11 - Spoločná príprava projektov</v>
      </c>
    </row>
    <row r="444" spans="2:9" x14ac:dyDescent="0.25">
      <c r="B444" s="35" t="s">
        <v>98</v>
      </c>
      <c r="C444" s="36" t="s">
        <v>105</v>
      </c>
      <c r="D444" s="35" t="s">
        <v>556</v>
      </c>
      <c r="E444" s="35" t="s">
        <v>499</v>
      </c>
      <c r="F444" s="35" t="s">
        <v>480</v>
      </c>
      <c r="H444" t="s">
        <v>673</v>
      </c>
      <c r="I444" t="str">
        <f t="shared" si="6"/>
        <v>C12 - Spracovaní spoločnej databázy</v>
      </c>
    </row>
    <row r="445" spans="2:9" x14ac:dyDescent="0.25">
      <c r="B445" s="35" t="s">
        <v>98</v>
      </c>
      <c r="C445" s="36" t="s">
        <v>105</v>
      </c>
      <c r="D445" s="35" t="s">
        <v>556</v>
      </c>
      <c r="E445" s="35" t="s">
        <v>484</v>
      </c>
      <c r="F445" s="35" t="s">
        <v>480</v>
      </c>
      <c r="H445" t="s">
        <v>674</v>
      </c>
      <c r="I445" t="str">
        <f t="shared" si="6"/>
        <v>C13 - Realizácia spoločných verejných vzdelávacích aktivít</v>
      </c>
    </row>
    <row r="446" spans="2:9" x14ac:dyDescent="0.25">
      <c r="B446" s="35" t="s">
        <v>98</v>
      </c>
      <c r="C446" s="36" t="s">
        <v>105</v>
      </c>
      <c r="D446" s="35" t="s">
        <v>556</v>
      </c>
      <c r="E446" s="35" t="s">
        <v>500</v>
      </c>
      <c r="F446" s="35" t="s">
        <v>480</v>
      </c>
      <c r="H446" t="s">
        <v>677</v>
      </c>
      <c r="I446" t="str">
        <f t="shared" si="6"/>
        <v>C14 - Realizácia výmennej stáže /pobytu</v>
      </c>
    </row>
    <row r="447" spans="2:9" x14ac:dyDescent="0.25">
      <c r="B447" s="35" t="s">
        <v>98</v>
      </c>
      <c r="C447" s="36" t="s">
        <v>105</v>
      </c>
      <c r="D447" s="35" t="s">
        <v>556</v>
      </c>
      <c r="E447" s="35" t="s">
        <v>501</v>
      </c>
      <c r="F447" s="35" t="s">
        <v>480</v>
      </c>
      <c r="H447" t="s">
        <v>678</v>
      </c>
      <c r="I447" t="str">
        <f t="shared" si="6"/>
        <v>C15 - Spracovanie spoločných metodík/pracovných materiálov</v>
      </c>
    </row>
    <row r="448" spans="2:9" x14ac:dyDescent="0.25">
      <c r="B448" s="35" t="s">
        <v>98</v>
      </c>
      <c r="C448" s="36" t="s">
        <v>105</v>
      </c>
      <c r="D448" s="35" t="s">
        <v>556</v>
      </c>
      <c r="E448" s="35" t="s">
        <v>502</v>
      </c>
      <c r="F448" s="35" t="s">
        <v>480</v>
      </c>
      <c r="H448" t="s">
        <v>679</v>
      </c>
      <c r="I448" t="str">
        <f t="shared" si="6"/>
        <v>C16 - Vytvorenie spoločného riadiaceho a manažérskeho systému</v>
      </c>
    </row>
    <row r="449" spans="2:9" x14ac:dyDescent="0.25">
      <c r="B449" s="35" t="s">
        <v>98</v>
      </c>
      <c r="C449" s="36" t="s">
        <v>105</v>
      </c>
      <c r="D449" s="35" t="s">
        <v>556</v>
      </c>
      <c r="E449" s="35" t="s">
        <v>475</v>
      </c>
      <c r="F449" s="35" t="s">
        <v>480</v>
      </c>
      <c r="H449" t="s">
        <v>680</v>
      </c>
      <c r="I449" t="str">
        <f t="shared" si="6"/>
        <v>C17 - Realizácia okrúhleho stola</v>
      </c>
    </row>
    <row r="450" spans="2:9" x14ac:dyDescent="0.25">
      <c r="B450" s="35" t="s">
        <v>98</v>
      </c>
      <c r="C450" s="36" t="s">
        <v>105</v>
      </c>
      <c r="D450" s="35" t="s">
        <v>556</v>
      </c>
      <c r="E450" s="35" t="s">
        <v>485</v>
      </c>
      <c r="F450" s="35" t="s">
        <v>480</v>
      </c>
      <c r="H450" t="s">
        <v>681</v>
      </c>
      <c r="I450" t="str">
        <f t="shared" si="6"/>
        <v xml:space="preserve">C18 - Aktivita smerujúca k propagácii cezhraničnej spolupráce a spoločného územia (spoločné publikácie, internetové stránky) </v>
      </c>
    </row>
    <row r="451" spans="2:9" x14ac:dyDescent="0.25">
      <c r="B451" s="35" t="s">
        <v>98</v>
      </c>
      <c r="C451" s="36" t="s">
        <v>105</v>
      </c>
      <c r="D451" s="35" t="s">
        <v>556</v>
      </c>
      <c r="E451" s="35" t="s">
        <v>476</v>
      </c>
      <c r="F451" s="35" t="s">
        <v>480</v>
      </c>
      <c r="H451" t="s">
        <v>682</v>
      </c>
      <c r="I451" t="str">
        <f t="shared" si="6"/>
        <v>C19 - Tvorba spoločnej informačnej platformy</v>
      </c>
    </row>
    <row r="452" spans="2:9" x14ac:dyDescent="0.25">
      <c r="B452" s="35" t="s">
        <v>98</v>
      </c>
      <c r="C452" s="36" t="s">
        <v>105</v>
      </c>
      <c r="D452" s="35" t="s">
        <v>556</v>
      </c>
      <c r="E452" s="35" t="s">
        <v>219</v>
      </c>
      <c r="F452" s="35" t="s">
        <v>480</v>
      </c>
      <c r="H452" t="s">
        <v>683</v>
      </c>
      <c r="I452" t="str">
        <f t="shared" ref="I452:I481" si="7">CONCATENATE(H452," - ",E452)</f>
        <v>C20 - Tvorba kanálu/mechanizmu výmeny a zdieľania informácií a dát</v>
      </c>
    </row>
    <row r="453" spans="2:9" x14ac:dyDescent="0.25">
      <c r="B453" s="35" t="s">
        <v>98</v>
      </c>
      <c r="C453" s="36" t="s">
        <v>105</v>
      </c>
      <c r="D453" s="35" t="s">
        <v>556</v>
      </c>
      <c r="E453" s="35" t="s">
        <v>486</v>
      </c>
      <c r="F453" s="35" t="s">
        <v>480</v>
      </c>
      <c r="H453" t="s">
        <v>718</v>
      </c>
      <c r="I453" t="str">
        <f t="shared" si="7"/>
        <v>C21 - Realizácia/ prepojenie spoločných informačných systémov, databáz s cieľom zlepšenia správy a ďalšieho rozvoja prihraničnej oblasti</v>
      </c>
    </row>
    <row r="454" spans="2:9" x14ac:dyDescent="0.25">
      <c r="B454" s="35" t="s">
        <v>98</v>
      </c>
      <c r="C454" s="36" t="s">
        <v>105</v>
      </c>
      <c r="D454" s="35" t="s">
        <v>556</v>
      </c>
      <c r="E454" s="35" t="s">
        <v>503</v>
      </c>
      <c r="F454" s="35" t="s">
        <v>36</v>
      </c>
      <c r="H454" t="s">
        <v>719</v>
      </c>
      <c r="I454" t="str">
        <f t="shared" si="7"/>
        <v>C22 - Stretnutia projektového tímu</v>
      </c>
    </row>
    <row r="455" spans="2:9" x14ac:dyDescent="0.25">
      <c r="B455" s="35" t="s">
        <v>98</v>
      </c>
      <c r="C455" s="36" t="s">
        <v>105</v>
      </c>
      <c r="D455" s="35" t="s">
        <v>556</v>
      </c>
      <c r="E455" s="35" t="s">
        <v>229</v>
      </c>
      <c r="F455" s="35" t="s">
        <v>36</v>
      </c>
      <c r="H455" t="s">
        <v>720</v>
      </c>
      <c r="I455" t="str">
        <f t="shared" si="7"/>
        <v>C23 - Verejná prezentácia/ diskusia</v>
      </c>
    </row>
    <row r="456" spans="2:9" x14ac:dyDescent="0.25">
      <c r="B456" s="35" t="s">
        <v>98</v>
      </c>
      <c r="C456" s="36" t="s">
        <v>105</v>
      </c>
      <c r="D456" s="35" t="s">
        <v>556</v>
      </c>
      <c r="E456" s="35" t="s">
        <v>490</v>
      </c>
      <c r="F456" s="35" t="s">
        <v>36</v>
      </c>
      <c r="H456" t="s">
        <v>721</v>
      </c>
      <c r="I456" t="str">
        <f t="shared" si="7"/>
        <v>C24 - Obstaranie vybavenia</v>
      </c>
    </row>
    <row r="457" spans="2:9" x14ac:dyDescent="0.25">
      <c r="B457" s="35" t="s">
        <v>98</v>
      </c>
      <c r="C457" s="36" t="s">
        <v>105</v>
      </c>
      <c r="D457" s="35" t="s">
        <v>557</v>
      </c>
      <c r="E457" s="35" t="s">
        <v>340</v>
      </c>
      <c r="F457" s="35" t="s">
        <v>480</v>
      </c>
      <c r="H457" t="s">
        <v>602</v>
      </c>
      <c r="I457" t="str">
        <f t="shared" si="7"/>
        <v>D01 - Stretnutie pracovného tímu</v>
      </c>
    </row>
    <row r="458" spans="2:9" x14ac:dyDescent="0.25">
      <c r="B458" s="35" t="s">
        <v>98</v>
      </c>
      <c r="C458" s="36" t="s">
        <v>105</v>
      </c>
      <c r="D458" s="35" t="s">
        <v>557</v>
      </c>
      <c r="E458" s="35" t="s">
        <v>220</v>
      </c>
      <c r="F458" s="35" t="s">
        <v>480</v>
      </c>
      <c r="H458" t="s">
        <v>603</v>
      </c>
      <c r="I458" t="str">
        <f t="shared" si="7"/>
        <v>D02 - Definovanie spoločných tém, potrieb a problémov</v>
      </c>
    </row>
    <row r="459" spans="2:9" x14ac:dyDescent="0.25">
      <c r="B459" s="35" t="s">
        <v>98</v>
      </c>
      <c r="C459" s="36" t="s">
        <v>105</v>
      </c>
      <c r="D459" s="35" t="s">
        <v>557</v>
      </c>
      <c r="E459" s="35" t="s">
        <v>504</v>
      </c>
      <c r="F459" s="35" t="s">
        <v>480</v>
      </c>
      <c r="H459" t="s">
        <v>604</v>
      </c>
      <c r="I459" t="str">
        <f t="shared" si="7"/>
        <v>D03 - Spracovanie spoločného plánu rozvoja spolupráce v oblasti verejnej správy a celospoločensky prínosných oblastiach</v>
      </c>
    </row>
    <row r="460" spans="2:9" x14ac:dyDescent="0.25">
      <c r="B460" s="35" t="s">
        <v>98</v>
      </c>
      <c r="C460" s="36" t="s">
        <v>105</v>
      </c>
      <c r="D460" s="35" t="s">
        <v>557</v>
      </c>
      <c r="E460" s="35" t="s">
        <v>505</v>
      </c>
      <c r="F460" s="35" t="s">
        <v>480</v>
      </c>
      <c r="H460" t="s">
        <v>605</v>
      </c>
      <c r="I460" t="str">
        <f t="shared" si="7"/>
        <v>D04 - Realizácia okrúhleho stola v oblasti verejnej správy a celospoločensky prínosných oblastiach</v>
      </c>
    </row>
    <row r="461" spans="2:9" x14ac:dyDescent="0.25">
      <c r="B461" s="35" t="s">
        <v>98</v>
      </c>
      <c r="C461" s="36" t="s">
        <v>105</v>
      </c>
      <c r="D461" s="35" t="s">
        <v>557</v>
      </c>
      <c r="E461" s="35" t="s">
        <v>506</v>
      </c>
      <c r="F461" s="35" t="s">
        <v>480</v>
      </c>
      <c r="H461" t="s">
        <v>606</v>
      </c>
      <c r="I461" t="str">
        <f t="shared" si="7"/>
        <v>D05 - Aktivita spoločného plánovania/optimalizácie v oblasti verejnej správy a celospoločensky prínosných oblastiach</v>
      </c>
    </row>
    <row r="462" spans="2:9" x14ac:dyDescent="0.25">
      <c r="B462" s="35" t="s">
        <v>98</v>
      </c>
      <c r="C462" s="36" t="s">
        <v>105</v>
      </c>
      <c r="D462" s="35" t="s">
        <v>557</v>
      </c>
      <c r="E462" s="35" t="s">
        <v>507</v>
      </c>
      <c r="F462" s="35" t="s">
        <v>480</v>
      </c>
      <c r="H462" t="s">
        <v>607</v>
      </c>
      <c r="I462" t="str">
        <f t="shared" si="7"/>
        <v>D06 - Vytvorenie spoločnej siete</v>
      </c>
    </row>
    <row r="463" spans="2:9" x14ac:dyDescent="0.25">
      <c r="B463" s="35" t="s">
        <v>98</v>
      </c>
      <c r="C463" s="36" t="s">
        <v>105</v>
      </c>
      <c r="D463" s="35" t="s">
        <v>557</v>
      </c>
      <c r="E463" s="35" t="s">
        <v>508</v>
      </c>
      <c r="F463" s="35" t="s">
        <v>480</v>
      </c>
      <c r="H463" t="s">
        <v>608</v>
      </c>
      <c r="I463" t="str">
        <f t="shared" si="7"/>
        <v>D07 - Realizácia spoločnej konferencie v oblasti verejnej správy a celospoločensky prínosných oblastiach</v>
      </c>
    </row>
    <row r="464" spans="2:9" x14ac:dyDescent="0.25">
      <c r="B464" s="35" t="s">
        <v>98</v>
      </c>
      <c r="C464" s="36" t="s">
        <v>105</v>
      </c>
      <c r="D464" s="35" t="s">
        <v>557</v>
      </c>
      <c r="E464" s="35" t="s">
        <v>509</v>
      </c>
      <c r="F464" s="35" t="s">
        <v>480</v>
      </c>
      <c r="H464" t="s">
        <v>609</v>
      </c>
      <c r="I464" t="str">
        <f t="shared" si="7"/>
        <v>D08 - Spoločná kooperačná aktivita na výmenu skúseností a prenosu know –how medzi partnermi projektu</v>
      </c>
    </row>
    <row r="465" spans="2:9" x14ac:dyDescent="0.25">
      <c r="B465" s="35" t="s">
        <v>98</v>
      </c>
      <c r="C465" s="36" t="s">
        <v>105</v>
      </c>
      <c r="D465" s="35" t="s">
        <v>557</v>
      </c>
      <c r="E465" s="35" t="s">
        <v>510</v>
      </c>
      <c r="F465" s="35" t="s">
        <v>480</v>
      </c>
      <c r="H465" t="s">
        <v>610</v>
      </c>
      <c r="I465" t="str">
        <f t="shared" si="7"/>
        <v>D09 - Spoločná výmenná aktivita medzi partnermi projektu (realizácia záujmových aktivít, vzájomné poznanie, osveta, mimoškolské vzdelávanie, vzájomné návštevy)</v>
      </c>
    </row>
    <row r="466" spans="2:9" x14ac:dyDescent="0.25">
      <c r="B466" s="35" t="s">
        <v>98</v>
      </c>
      <c r="C466" s="36" t="s">
        <v>105</v>
      </c>
      <c r="D466" s="35" t="s">
        <v>557</v>
      </c>
      <c r="E466" s="35" t="s">
        <v>511</v>
      </c>
      <c r="F466" s="35" t="s">
        <v>480</v>
      </c>
      <c r="H466" t="s">
        <v>611</v>
      </c>
      <c r="I466" t="str">
        <f t="shared" si="7"/>
        <v>D10 - Spoločný vzdelávací program/seminár pre pracovníkov v oblasti verejnej správy a celospoločensky prínosných oblastiach</v>
      </c>
    </row>
    <row r="467" spans="2:9" x14ac:dyDescent="0.25">
      <c r="B467" s="35" t="s">
        <v>98</v>
      </c>
      <c r="C467" s="36" t="s">
        <v>105</v>
      </c>
      <c r="D467" s="35" t="s">
        <v>557</v>
      </c>
      <c r="E467" s="35" t="s">
        <v>512</v>
      </c>
      <c r="F467" s="35" t="s">
        <v>480</v>
      </c>
      <c r="H467" t="s">
        <v>612</v>
      </c>
      <c r="I467" t="str">
        <f t="shared" si="7"/>
        <v>D11 - Vytváranie spoločnej databázy</v>
      </c>
    </row>
    <row r="468" spans="2:9" x14ac:dyDescent="0.25">
      <c r="B468" s="35" t="s">
        <v>98</v>
      </c>
      <c r="C468" s="36" t="s">
        <v>105</v>
      </c>
      <c r="D468" s="35" t="s">
        <v>557</v>
      </c>
      <c r="E468" s="35" t="s">
        <v>513</v>
      </c>
      <c r="F468" s="35" t="s">
        <v>480</v>
      </c>
      <c r="H468" t="s">
        <v>613</v>
      </c>
      <c r="I468" t="str">
        <f t="shared" si="7"/>
        <v>D12 - Vytvorenie spoločného riadiaceho/  manažérskeho systému</v>
      </c>
    </row>
    <row r="469" spans="2:9" x14ac:dyDescent="0.25">
      <c r="B469" s="35" t="s">
        <v>98</v>
      </c>
      <c r="C469" s="36" t="s">
        <v>105</v>
      </c>
      <c r="D469" s="35" t="s">
        <v>557</v>
      </c>
      <c r="E469" s="35" t="s">
        <v>514</v>
      </c>
      <c r="F469" s="35" t="s">
        <v>480</v>
      </c>
      <c r="H469" t="s">
        <v>614</v>
      </c>
      <c r="I469" t="str">
        <f t="shared" si="7"/>
        <v xml:space="preserve">D13 - Usporiadanie spoločnej verejnej aktivity v kultúrno-rekreačnej/ športovej oblasti </v>
      </c>
    </row>
    <row r="470" spans="2:9" x14ac:dyDescent="0.25">
      <c r="B470" s="35" t="s">
        <v>98</v>
      </c>
      <c r="C470" s="36" t="s">
        <v>105</v>
      </c>
      <c r="D470" s="35" t="s">
        <v>557</v>
      </c>
      <c r="E470" s="35" t="s">
        <v>483</v>
      </c>
      <c r="F470" s="35" t="s">
        <v>480</v>
      </c>
      <c r="H470" t="s">
        <v>615</v>
      </c>
      <c r="I470" t="str">
        <f t="shared" si="7"/>
        <v>D14 - Usporiadanie spoločnej spoločenskej aktivity podporujúcej identitu a tradície</v>
      </c>
    </row>
    <row r="471" spans="2:9" x14ac:dyDescent="0.25">
      <c r="B471" s="35" t="s">
        <v>98</v>
      </c>
      <c r="C471" s="36" t="s">
        <v>105</v>
      </c>
      <c r="D471" s="35" t="s">
        <v>557</v>
      </c>
      <c r="E471" s="35" t="s">
        <v>485</v>
      </c>
      <c r="F471" s="35" t="s">
        <v>480</v>
      </c>
      <c r="H471" t="s">
        <v>616</v>
      </c>
      <c r="I471" t="str">
        <f t="shared" si="7"/>
        <v xml:space="preserve">D15 - Aktivita smerujúca k propagácii cezhraničnej spolupráce a spoločného územia (spoločné publikácie, internetové stránky) </v>
      </c>
    </row>
    <row r="472" spans="2:9" x14ac:dyDescent="0.25">
      <c r="B472" s="35" t="s">
        <v>98</v>
      </c>
      <c r="C472" s="36" t="s">
        <v>105</v>
      </c>
      <c r="D472" s="35" t="s">
        <v>557</v>
      </c>
      <c r="E472" s="35" t="s">
        <v>476</v>
      </c>
      <c r="F472" s="35" t="s">
        <v>480</v>
      </c>
      <c r="H472" t="s">
        <v>617</v>
      </c>
      <c r="I472" t="str">
        <f t="shared" si="7"/>
        <v>D16 - Tvorba spoločnej informačnej platformy</v>
      </c>
    </row>
    <row r="473" spans="2:9" x14ac:dyDescent="0.25">
      <c r="B473" s="35" t="s">
        <v>98</v>
      </c>
      <c r="C473" s="36" t="s">
        <v>105</v>
      </c>
      <c r="D473" s="35" t="s">
        <v>557</v>
      </c>
      <c r="E473" s="35" t="s">
        <v>486</v>
      </c>
      <c r="F473" s="35" t="s">
        <v>480</v>
      </c>
      <c r="H473" t="s">
        <v>618</v>
      </c>
      <c r="I473" t="str">
        <f t="shared" si="7"/>
        <v>D17 - Realizácia/ prepojenie spoločných informačných systémov, databáz s cieľom zlepšenia správy a ďalšieho rozvoja prihraničnej oblasti</v>
      </c>
    </row>
    <row r="474" spans="2:9" x14ac:dyDescent="0.25">
      <c r="B474" s="35" t="s">
        <v>98</v>
      </c>
      <c r="C474" s="36" t="s">
        <v>105</v>
      </c>
      <c r="D474" s="35" t="s">
        <v>557</v>
      </c>
      <c r="E474" s="35" t="s">
        <v>515</v>
      </c>
      <c r="F474" s="35" t="s">
        <v>36</v>
      </c>
      <c r="H474" t="s">
        <v>619</v>
      </c>
      <c r="I474" t="str">
        <f t="shared" si="7"/>
        <v>D18 - Vytvorenie stálej pracovnej skupiny/ tímu v oblasti verejnej správy a celospoločensky prínosných oblastiach</v>
      </c>
    </row>
    <row r="475" spans="2:9" x14ac:dyDescent="0.25">
      <c r="B475" s="35" t="s">
        <v>98</v>
      </c>
      <c r="C475" s="36" t="s">
        <v>105</v>
      </c>
      <c r="D475" s="35" t="s">
        <v>557</v>
      </c>
      <c r="E475" s="35" t="s">
        <v>516</v>
      </c>
      <c r="F475" s="35" t="s">
        <v>36</v>
      </c>
      <c r="H475" t="s">
        <v>620</v>
      </c>
      <c r="I475" t="str">
        <f t="shared" si="7"/>
        <v>D19 - Aktivity na podporu činnosti stálej pracovnej skupiny/tímu v oblasti verejnej správy a celospoločensky prínosných oblastiach</v>
      </c>
    </row>
    <row r="476" spans="2:9" x14ac:dyDescent="0.25">
      <c r="B476" s="35" t="s">
        <v>98</v>
      </c>
      <c r="C476" s="36" t="s">
        <v>105</v>
      </c>
      <c r="D476" s="35" t="s">
        <v>557</v>
      </c>
      <c r="E476" s="35" t="s">
        <v>517</v>
      </c>
      <c r="F476" s="35" t="s">
        <v>36</v>
      </c>
      <c r="H476" t="s">
        <v>621</v>
      </c>
      <c r="I476" t="str">
        <f t="shared" si="7"/>
        <v>D20 - Realizácia diskusného panelu  v oblasti verejnej správy a celospoločensky prínosných oblastiach</v>
      </c>
    </row>
    <row r="477" spans="2:9" x14ac:dyDescent="0.25">
      <c r="B477" s="35" t="s">
        <v>98</v>
      </c>
      <c r="C477" s="36" t="s">
        <v>105</v>
      </c>
      <c r="D477" s="35" t="s">
        <v>557</v>
      </c>
      <c r="E477" s="35" t="s">
        <v>518</v>
      </c>
      <c r="F477" s="35" t="s">
        <v>36</v>
      </c>
      <c r="H477" t="s">
        <v>722</v>
      </c>
      <c r="I477" t="str">
        <f t="shared" si="7"/>
        <v>D21 - Zavádzanie nových riešení a prístupov pri verejnej správe a v celospoločensky prínosných oblastiach</v>
      </c>
    </row>
    <row r="478" spans="2:9" x14ac:dyDescent="0.25">
      <c r="B478" s="35" t="s">
        <v>98</v>
      </c>
      <c r="C478" s="36" t="s">
        <v>105</v>
      </c>
      <c r="D478" s="35" t="s">
        <v>557</v>
      </c>
      <c r="E478" s="35" t="s">
        <v>519</v>
      </c>
      <c r="F478" s="35" t="s">
        <v>36</v>
      </c>
      <c r="H478" t="s">
        <v>723</v>
      </c>
      <c r="I478" t="str">
        <f t="shared" si="7"/>
        <v>D22 - Výmenná stáž pracovníkov v oblasti verejnej správy a celospoločensky prínosných oblastiach</v>
      </c>
    </row>
    <row r="479" spans="2:9" x14ac:dyDescent="0.25">
      <c r="B479" s="35" t="s">
        <v>98</v>
      </c>
      <c r="C479" s="36" t="s">
        <v>105</v>
      </c>
      <c r="D479" s="35" t="s">
        <v>557</v>
      </c>
      <c r="E479" s="35" t="s">
        <v>219</v>
      </c>
      <c r="F479" s="35" t="s">
        <v>36</v>
      </c>
      <c r="H479" t="s">
        <v>724</v>
      </c>
      <c r="I479" t="str">
        <f t="shared" si="7"/>
        <v>D23 - Tvorba kanálu/mechanizmu výmeny a zdieľania informácií a dát</v>
      </c>
    </row>
    <row r="480" spans="2:9" x14ac:dyDescent="0.25">
      <c r="B480" s="35" t="s">
        <v>98</v>
      </c>
      <c r="C480" s="36" t="s">
        <v>105</v>
      </c>
      <c r="D480" s="35" t="s">
        <v>557</v>
      </c>
      <c r="E480" s="35" t="s">
        <v>230</v>
      </c>
      <c r="F480" s="35" t="s">
        <v>36</v>
      </c>
      <c r="H480" t="s">
        <v>725</v>
      </c>
      <c r="I480" t="str">
        <f t="shared" si="7"/>
        <v xml:space="preserve">D24 - Prezentačné a propagačné aktivity vo vzťahu k realizovanému projektu </v>
      </c>
    </row>
    <row r="481" spans="2:9" x14ac:dyDescent="0.25">
      <c r="B481" s="35" t="s">
        <v>98</v>
      </c>
      <c r="C481" s="36" t="s">
        <v>105</v>
      </c>
      <c r="D481" s="35" t="s">
        <v>557</v>
      </c>
      <c r="E481" s="35" t="s">
        <v>490</v>
      </c>
      <c r="F481" s="35" t="s">
        <v>36</v>
      </c>
      <c r="H481" t="s">
        <v>726</v>
      </c>
      <c r="I481" t="str">
        <f t="shared" si="7"/>
        <v>D25 - Obstaranie vybavenia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5</vt:i4>
      </vt:variant>
      <vt:variant>
        <vt:lpstr>Pomenované rozsahy</vt:lpstr>
      </vt:variant>
      <vt:variant>
        <vt:i4>1</vt:i4>
      </vt:variant>
    </vt:vector>
  </HeadingPairs>
  <TitlesOfParts>
    <vt:vector size="6" baseType="lpstr">
      <vt:lpstr>Žiadosť o NFP</vt:lpstr>
      <vt:lpstr>Príloha č.1 - Rozpočet </vt:lpstr>
      <vt:lpstr>Číselníky</vt:lpstr>
      <vt:lpstr>Čiselník2</vt:lpstr>
      <vt:lpstr>Hárok1 (2)</vt:lpstr>
      <vt:lpstr>'Žiadosť o NFP'!Oblasť_tlače</vt:lpstr>
    </vt:vector>
  </TitlesOfParts>
  <Company>MPRR 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Karovič Branislav</dc:creator>
  <cp:lastModifiedBy>User</cp:lastModifiedBy>
  <cp:lastPrinted>2016-06-24T10:29:53Z</cp:lastPrinted>
  <dcterms:created xsi:type="dcterms:W3CDTF">2016-05-11T08:08:30Z</dcterms:created>
  <dcterms:modified xsi:type="dcterms:W3CDTF">2017-01-18T13:59:27Z</dcterms:modified>
</cp:coreProperties>
</file>