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240" yWindow="510" windowWidth="23955" windowHeight="11715"/>
  </bookViews>
  <sheets>
    <sheet name="Žiadosť o NFP" sheetId="1" r:id="rId1"/>
    <sheet name="Príloha č.1 - Rozpočet VP" sheetId="2" r:id="rId2"/>
    <sheet name="Príloha č.1 - Rozpočet HCP" sheetId="6" r:id="rId3"/>
    <sheet name="Príloha č.1 - Rozpočet PP1" sheetId="7" r:id="rId4"/>
    <sheet name="Príloha č.1 - Rozpočet PP2" sheetId="8" r:id="rId5"/>
    <sheet name="Príloha č.1 - Rozpočet PP3" sheetId="9" r:id="rId6"/>
    <sheet name="Príloha č.1 - Rozpočet PP4" sheetId="10" r:id="rId7"/>
    <sheet name="Príloha č.1 - Rozpočet PP5" sheetId="11" r:id="rId8"/>
    <sheet name="Príloha č.1 - Rozpočet PP6" sheetId="12" r:id="rId9"/>
    <sheet name="Príloha č.1 - Rozpočet PP7" sheetId="13" r:id="rId10"/>
    <sheet name="Príloha č.1 - Rozpočet PP8" sheetId="14" r:id="rId11"/>
    <sheet name="Číselníky" sheetId="3" state="hidden" r:id="rId12"/>
    <sheet name="Čiselník2" sheetId="4" state="hidden" r:id="rId13"/>
    <sheet name="Hárok1 (2)" sheetId="5" state="hidden" r:id="rId14"/>
  </sheets>
  <definedNames>
    <definedName name="_xlnm.Print_Area" localSheetId="0">'Žiadosť o NFP'!$A$1:$H$2141</definedName>
  </definedNames>
  <calcPr calcId="144525"/>
</workbook>
</file>

<file path=xl/calcChain.xml><?xml version="1.0" encoding="utf-8"?>
<calcChain xmlns="http://schemas.openxmlformats.org/spreadsheetml/2006/main">
  <c r="D14" i="1" l="1"/>
  <c r="D1716" i="1" l="1"/>
  <c r="D1705" i="1"/>
  <c r="D1694" i="1"/>
  <c r="D1683" i="1"/>
  <c r="D1672" i="1"/>
  <c r="D1661" i="1"/>
  <c r="D1650" i="1"/>
  <c r="D1639" i="1"/>
  <c r="D1628" i="1"/>
  <c r="D1617" i="1"/>
  <c r="D1605" i="1"/>
  <c r="D1594" i="1"/>
  <c r="D1583" i="1"/>
  <c r="D1572" i="1"/>
  <c r="D1561" i="1"/>
  <c r="D1550" i="1"/>
  <c r="D1539" i="1"/>
  <c r="D1528" i="1"/>
  <c r="D1517" i="1"/>
  <c r="D1506" i="1"/>
  <c r="D1494" i="1"/>
  <c r="D1483" i="1"/>
  <c r="D1472" i="1"/>
  <c r="D1461" i="1"/>
  <c r="D1450" i="1"/>
  <c r="D1439" i="1"/>
  <c r="D1428" i="1"/>
  <c r="D1417" i="1"/>
  <c r="D1406" i="1"/>
  <c r="D1395" i="1"/>
  <c r="D1383" i="1"/>
  <c r="D1372" i="1"/>
  <c r="D1361" i="1"/>
  <c r="D1350" i="1"/>
  <c r="D1339" i="1"/>
  <c r="D1328" i="1"/>
  <c r="D1317" i="1"/>
  <c r="D1306" i="1"/>
  <c r="D1295" i="1"/>
  <c r="D1284" i="1"/>
  <c r="D1272" i="1"/>
  <c r="D1261" i="1"/>
  <c r="D1250" i="1"/>
  <c r="D1239" i="1"/>
  <c r="D1228" i="1"/>
  <c r="D1217" i="1"/>
  <c r="D1206" i="1"/>
  <c r="D1195" i="1"/>
  <c r="D1184" i="1"/>
  <c r="D1173" i="1"/>
  <c r="D1161" i="1"/>
  <c r="D1150" i="1"/>
  <c r="D1139" i="1"/>
  <c r="D1128" i="1"/>
  <c r="D1117" i="1"/>
  <c r="D1106" i="1"/>
  <c r="D1095" i="1"/>
  <c r="D1084" i="1"/>
  <c r="D1073" i="1"/>
  <c r="D1062" i="1"/>
  <c r="D1050" i="1"/>
  <c r="D1039" i="1"/>
  <c r="D1028" i="1"/>
  <c r="D1017" i="1"/>
  <c r="D1006" i="1"/>
  <c r="D995" i="1"/>
  <c r="D984" i="1"/>
  <c r="D973" i="1"/>
  <c r="D962" i="1"/>
  <c r="D951" i="1"/>
  <c r="D939" i="1"/>
  <c r="D928" i="1"/>
  <c r="D917" i="1"/>
  <c r="D906" i="1"/>
  <c r="D895" i="1"/>
  <c r="D884" i="1"/>
  <c r="D873" i="1"/>
  <c r="D862" i="1"/>
  <c r="D851" i="1"/>
  <c r="D840" i="1"/>
  <c r="D740" i="1"/>
  <c r="D751" i="1"/>
  <c r="D762" i="1"/>
  <c r="D773" i="1"/>
  <c r="D784" i="1"/>
  <c r="D795" i="1"/>
  <c r="D806" i="1"/>
  <c r="D817" i="1"/>
  <c r="D828" i="1"/>
  <c r="D729" i="1"/>
  <c r="D651" i="1"/>
  <c r="D662" i="1"/>
  <c r="D673" i="1"/>
  <c r="D684" i="1"/>
  <c r="D695" i="1"/>
  <c r="D706" i="1"/>
  <c r="D717" i="1"/>
  <c r="D640" i="1"/>
  <c r="D629" i="1"/>
  <c r="D618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56" i="1"/>
  <c r="F2055" i="1"/>
  <c r="F2054" i="1"/>
  <c r="F2053" i="1"/>
  <c r="F2052" i="1"/>
  <c r="F2051" i="1"/>
  <c r="F2050" i="1"/>
  <c r="F2049" i="1"/>
  <c r="F2048" i="1"/>
  <c r="F2047" i="1"/>
  <c r="F2066" i="1"/>
  <c r="E2066" i="1" s="1"/>
  <c r="F2065" i="1"/>
  <c r="E2065" i="1" s="1"/>
  <c r="F2064" i="1"/>
  <c r="E2064" i="1" s="1"/>
  <c r="F2063" i="1"/>
  <c r="E2063" i="1" s="1"/>
  <c r="F2062" i="1"/>
  <c r="E2062" i="1" s="1"/>
  <c r="F2061" i="1"/>
  <c r="E2061" i="1" s="1"/>
  <c r="F2060" i="1"/>
  <c r="E2060" i="1" s="1"/>
  <c r="F2059" i="1"/>
  <c r="E2059" i="1" s="1"/>
  <c r="F2058" i="1"/>
  <c r="E2058" i="1" s="1"/>
  <c r="F2057" i="1"/>
  <c r="E2057" i="1" s="1"/>
  <c r="F2045" i="1"/>
  <c r="E2045" i="1" s="1"/>
  <c r="F2038" i="1"/>
  <c r="E2038" i="1" s="1"/>
  <c r="F2046" i="1"/>
  <c r="E2046" i="1" s="1"/>
  <c r="F2044" i="1"/>
  <c r="E2044" i="1" s="1"/>
  <c r="F2043" i="1"/>
  <c r="E2043" i="1" s="1"/>
  <c r="F2042" i="1"/>
  <c r="E2042" i="1" s="1"/>
  <c r="F2041" i="1"/>
  <c r="E2041" i="1" s="1"/>
  <c r="F2040" i="1"/>
  <c r="E2040" i="1" s="1"/>
  <c r="F2039" i="1"/>
  <c r="E2039" i="1" s="1"/>
  <c r="F2037" i="1"/>
  <c r="E2037" i="1" s="1"/>
  <c r="E1993" i="1"/>
  <c r="E1991" i="1"/>
  <c r="E1989" i="1"/>
  <c r="E1987" i="1"/>
  <c r="G1984" i="1"/>
  <c r="E1968" i="1"/>
  <c r="E1966" i="1"/>
  <c r="E1964" i="1"/>
  <c r="E1962" i="1"/>
  <c r="G1959" i="1"/>
  <c r="E1943" i="1"/>
  <c r="E1941" i="1"/>
  <c r="E1939" i="1"/>
  <c r="E1937" i="1"/>
  <c r="G1934" i="1"/>
  <c r="E1918" i="1"/>
  <c r="E1916" i="1"/>
  <c r="E1914" i="1"/>
  <c r="E1912" i="1"/>
  <c r="G1909" i="1"/>
  <c r="J28" i="14"/>
  <c r="J26" i="14"/>
  <c r="J25" i="14"/>
  <c r="J22" i="14" s="1"/>
  <c r="J24" i="14"/>
  <c r="J21" i="14"/>
  <c r="J18" i="14" s="1"/>
  <c r="J20" i="14"/>
  <c r="J17" i="14"/>
  <c r="J14" i="14" s="1"/>
  <c r="J16" i="14"/>
  <c r="J13" i="14"/>
  <c r="J12" i="14"/>
  <c r="J11" i="14"/>
  <c r="J7" i="14"/>
  <c r="J31" i="14" s="1"/>
  <c r="J30" i="14" s="1"/>
  <c r="E1996" i="1" s="1"/>
  <c r="J6" i="14"/>
  <c r="J5" i="14"/>
  <c r="J4" i="14"/>
  <c r="J2" i="14" s="1"/>
  <c r="E1982" i="1" s="1"/>
  <c r="J28" i="13"/>
  <c r="J26" i="13"/>
  <c r="J25" i="13"/>
  <c r="J22" i="13" s="1"/>
  <c r="J24" i="13"/>
  <c r="J21" i="13"/>
  <c r="J18" i="13" s="1"/>
  <c r="J20" i="13"/>
  <c r="J17" i="13"/>
  <c r="J14" i="13" s="1"/>
  <c r="J16" i="13"/>
  <c r="J13" i="13"/>
  <c r="J12" i="13"/>
  <c r="J11" i="13"/>
  <c r="J7" i="13"/>
  <c r="J31" i="13" s="1"/>
  <c r="J30" i="13" s="1"/>
  <c r="E1971" i="1" s="1"/>
  <c r="J6" i="13"/>
  <c r="J5" i="13"/>
  <c r="J4" i="13"/>
  <c r="J2" i="13" s="1"/>
  <c r="E1957" i="1" s="1"/>
  <c r="J28" i="12"/>
  <c r="J26" i="12"/>
  <c r="J25" i="12"/>
  <c r="J22" i="12" s="1"/>
  <c r="J24" i="12"/>
  <c r="J21" i="12"/>
  <c r="J18" i="12" s="1"/>
  <c r="J20" i="12"/>
  <c r="J17" i="12"/>
  <c r="J14" i="12" s="1"/>
  <c r="J16" i="12"/>
  <c r="J13" i="12"/>
  <c r="J12" i="12"/>
  <c r="J11" i="12"/>
  <c r="J7" i="12"/>
  <c r="J31" i="12" s="1"/>
  <c r="J30" i="12" s="1"/>
  <c r="E1946" i="1" s="1"/>
  <c r="J6" i="12"/>
  <c r="J5" i="12"/>
  <c r="J4" i="12"/>
  <c r="J2" i="12" s="1"/>
  <c r="E1932" i="1" s="1"/>
  <c r="J28" i="11"/>
  <c r="J26" i="11"/>
  <c r="J25" i="11"/>
  <c r="J22" i="11" s="1"/>
  <c r="J24" i="11"/>
  <c r="J21" i="11"/>
  <c r="J18" i="11" s="1"/>
  <c r="J20" i="11"/>
  <c r="J17" i="11"/>
  <c r="J14" i="11" s="1"/>
  <c r="J16" i="11"/>
  <c r="J13" i="11"/>
  <c r="J12" i="11"/>
  <c r="J11" i="11"/>
  <c r="J7" i="11"/>
  <c r="J31" i="11" s="1"/>
  <c r="J30" i="11" s="1"/>
  <c r="E1921" i="1" s="1"/>
  <c r="J6" i="11"/>
  <c r="J5" i="11"/>
  <c r="J4" i="11"/>
  <c r="J2" i="11" s="1"/>
  <c r="E1907" i="1" s="1"/>
  <c r="J28" i="10"/>
  <c r="J26" i="10"/>
  <c r="J25" i="10"/>
  <c r="J22" i="10" s="1"/>
  <c r="J24" i="10"/>
  <c r="J21" i="10"/>
  <c r="J18" i="10" s="1"/>
  <c r="J20" i="10"/>
  <c r="J17" i="10"/>
  <c r="J14" i="10" s="1"/>
  <c r="J16" i="10"/>
  <c r="J13" i="10"/>
  <c r="J12" i="10"/>
  <c r="J11" i="10"/>
  <c r="J7" i="10"/>
  <c r="J31" i="10" s="1"/>
  <c r="J30" i="10" s="1"/>
  <c r="J6" i="10"/>
  <c r="J5" i="10"/>
  <c r="J4" i="10"/>
  <c r="J2" i="10" s="1"/>
  <c r="E1893" i="1"/>
  <c r="G1884" i="1"/>
  <c r="J28" i="9"/>
  <c r="J26" i="9" s="1"/>
  <c r="J25" i="9"/>
  <c r="J24" i="9"/>
  <c r="J22" i="9" s="1"/>
  <c r="J21" i="9"/>
  <c r="J20" i="9"/>
  <c r="J18" i="9" s="1"/>
  <c r="J17" i="9"/>
  <c r="J16" i="9"/>
  <c r="J14" i="9" s="1"/>
  <c r="J13" i="9"/>
  <c r="J12" i="9"/>
  <c r="J11" i="9"/>
  <c r="J7" i="9"/>
  <c r="J31" i="9" s="1"/>
  <c r="J30" i="9" s="1"/>
  <c r="J6" i="9"/>
  <c r="J5" i="9"/>
  <c r="J4" i="9"/>
  <c r="J2" i="9" s="1"/>
  <c r="G1859" i="1"/>
  <c r="J28" i="8"/>
  <c r="J26" i="8" s="1"/>
  <c r="J25" i="8"/>
  <c r="J24" i="8"/>
  <c r="J22" i="8" s="1"/>
  <c r="J21" i="8"/>
  <c r="J20" i="8"/>
  <c r="J18" i="8" s="1"/>
  <c r="J17" i="8"/>
  <c r="J16" i="8"/>
  <c r="J14" i="8" s="1"/>
  <c r="J13" i="8"/>
  <c r="J12" i="8"/>
  <c r="J11" i="8"/>
  <c r="J7" i="8"/>
  <c r="J31" i="8" s="1"/>
  <c r="J30" i="8" s="1"/>
  <c r="J6" i="8"/>
  <c r="J5" i="8"/>
  <c r="J4" i="8"/>
  <c r="J2" i="8" s="1"/>
  <c r="G1834" i="1"/>
  <c r="G1809" i="1"/>
  <c r="E1818" i="1"/>
  <c r="E1816" i="1"/>
  <c r="E1814" i="1"/>
  <c r="E1812" i="1"/>
  <c r="G1784" i="1"/>
  <c r="J13" i="7"/>
  <c r="J12" i="7"/>
  <c r="J11" i="7"/>
  <c r="J13" i="6"/>
  <c r="J12" i="6"/>
  <c r="J11" i="6"/>
  <c r="G1759" i="1"/>
  <c r="J28" i="7"/>
  <c r="J26" i="7"/>
  <c r="J25" i="7"/>
  <c r="J22" i="7" s="1"/>
  <c r="J24" i="7"/>
  <c r="J21" i="7"/>
  <c r="J18" i="7" s="1"/>
  <c r="J20" i="7"/>
  <c r="J17" i="7"/>
  <c r="J14" i="7" s="1"/>
  <c r="J16" i="7"/>
  <c r="J7" i="7"/>
  <c r="J31" i="7" s="1"/>
  <c r="J30" i="7" s="1"/>
  <c r="E1821" i="1" s="1"/>
  <c r="J6" i="7"/>
  <c r="J5" i="7"/>
  <c r="J4" i="7"/>
  <c r="J2" i="7" s="1"/>
  <c r="J8" i="7" s="1"/>
  <c r="J28" i="2"/>
  <c r="J26" i="2" s="1"/>
  <c r="E1768" i="1" s="1"/>
  <c r="J25" i="2"/>
  <c r="J24" i="2"/>
  <c r="J21" i="2"/>
  <c r="J20" i="2"/>
  <c r="J17" i="2"/>
  <c r="J16" i="2"/>
  <c r="J13" i="2"/>
  <c r="J12" i="2"/>
  <c r="J11" i="2"/>
  <c r="J6" i="2"/>
  <c r="J5" i="2"/>
  <c r="J4" i="2"/>
  <c r="K465" i="1"/>
  <c r="K469" i="1"/>
  <c r="J2" i="2" l="1"/>
  <c r="J33" i="2" s="1"/>
  <c r="E1860" i="1"/>
  <c r="E1985" i="1"/>
  <c r="G1999" i="1" s="1"/>
  <c r="G2001" i="1" s="1"/>
  <c r="E1960" i="1"/>
  <c r="G1974" i="1" s="1"/>
  <c r="G1975" i="1" s="1"/>
  <c r="E1935" i="1"/>
  <c r="G1949" i="1" s="1"/>
  <c r="E1910" i="1"/>
  <c r="G1924" i="1" s="1"/>
  <c r="G1926" i="1" s="1"/>
  <c r="E1807" i="1"/>
  <c r="E1810" i="1"/>
  <c r="J37" i="14"/>
  <c r="J35" i="14"/>
  <c r="H37" i="14"/>
  <c r="J32" i="14"/>
  <c r="J33" i="14"/>
  <c r="J8" i="14"/>
  <c r="J34" i="14"/>
  <c r="H36" i="14"/>
  <c r="J36" i="14"/>
  <c r="J37" i="13"/>
  <c r="J35" i="13"/>
  <c r="H37" i="13"/>
  <c r="J32" i="13"/>
  <c r="H2013" i="1" s="1"/>
  <c r="J33" i="13"/>
  <c r="J8" i="13"/>
  <c r="H14" i="13"/>
  <c r="J34" i="13"/>
  <c r="H36" i="13"/>
  <c r="J36" i="13"/>
  <c r="J37" i="12"/>
  <c r="J35" i="12"/>
  <c r="J32" i="12"/>
  <c r="H37" i="12"/>
  <c r="J33" i="12"/>
  <c r="H2" i="12"/>
  <c r="J8" i="12"/>
  <c r="J34" i="12"/>
  <c r="H36" i="12"/>
  <c r="J36" i="12"/>
  <c r="J33" i="11"/>
  <c r="J8" i="11"/>
  <c r="J34" i="11"/>
  <c r="J37" i="11"/>
  <c r="J35" i="11"/>
  <c r="J32" i="11"/>
  <c r="H37" i="11"/>
  <c r="H36" i="11"/>
  <c r="J36" i="11"/>
  <c r="J33" i="10"/>
  <c r="H33" i="10" s="1"/>
  <c r="E1882" i="1"/>
  <c r="J8" i="10"/>
  <c r="H14" i="10"/>
  <c r="E1887" i="1"/>
  <c r="J34" i="10"/>
  <c r="E1891" i="1"/>
  <c r="E1889" i="1"/>
  <c r="J37" i="10"/>
  <c r="J35" i="10"/>
  <c r="H35" i="10" s="1"/>
  <c r="H37" i="10"/>
  <c r="E1896" i="1"/>
  <c r="J32" i="10"/>
  <c r="H2010" i="1" s="1"/>
  <c r="H30" i="10"/>
  <c r="H36" i="10"/>
  <c r="J36" i="10"/>
  <c r="E1885" i="1"/>
  <c r="E1866" i="1"/>
  <c r="J37" i="9"/>
  <c r="J35" i="9"/>
  <c r="E1871" i="1"/>
  <c r="H37" i="9"/>
  <c r="J32" i="9"/>
  <c r="E1862" i="1"/>
  <c r="J33" i="9"/>
  <c r="E1857" i="1"/>
  <c r="J8" i="9"/>
  <c r="E1864" i="1"/>
  <c r="E1868" i="1"/>
  <c r="J34" i="9"/>
  <c r="H36" i="9"/>
  <c r="J36" i="9"/>
  <c r="J33" i="8"/>
  <c r="J8" i="8"/>
  <c r="E1832" i="1"/>
  <c r="J37" i="8"/>
  <c r="J35" i="8"/>
  <c r="H35" i="8" s="1"/>
  <c r="E1846" i="1"/>
  <c r="H37" i="8"/>
  <c r="J32" i="8"/>
  <c r="H2" i="8" s="1"/>
  <c r="H30" i="8"/>
  <c r="H14" i="8"/>
  <c r="E1837" i="1"/>
  <c r="E1841" i="1"/>
  <c r="H22" i="8"/>
  <c r="H18" i="8"/>
  <c r="E1839" i="1"/>
  <c r="H26" i="8"/>
  <c r="E1843" i="1"/>
  <c r="J34" i="8"/>
  <c r="H34" i="8" s="1"/>
  <c r="J36" i="8"/>
  <c r="E1835" i="1"/>
  <c r="H7" i="8"/>
  <c r="H36" i="8"/>
  <c r="J33" i="7"/>
  <c r="J34" i="7"/>
  <c r="J37" i="7"/>
  <c r="J35" i="7"/>
  <c r="H37" i="7"/>
  <c r="J32" i="7"/>
  <c r="H2007" i="1" s="1"/>
  <c r="H36" i="7"/>
  <c r="J36" i="7"/>
  <c r="J22" i="2"/>
  <c r="E1766" i="1" s="1"/>
  <c r="J18" i="2"/>
  <c r="E1764" i="1" s="1"/>
  <c r="J14" i="2"/>
  <c r="E1762" i="1" s="1"/>
  <c r="H2" i="14" l="1"/>
  <c r="H2014" i="1"/>
  <c r="H14" i="14"/>
  <c r="H7" i="14"/>
  <c r="H7" i="13"/>
  <c r="H33" i="13"/>
  <c r="H35" i="13"/>
  <c r="H22" i="13"/>
  <c r="H30" i="13"/>
  <c r="H18" i="12"/>
  <c r="H2012" i="1"/>
  <c r="H34" i="12"/>
  <c r="H14" i="12"/>
  <c r="H30" i="12"/>
  <c r="H18" i="11"/>
  <c r="H2011" i="1"/>
  <c r="H18" i="10"/>
  <c r="H22" i="10"/>
  <c r="H7" i="10"/>
  <c r="H2" i="10"/>
  <c r="H32" i="9"/>
  <c r="H2009" i="1"/>
  <c r="H32" i="8"/>
  <c r="H2008" i="1"/>
  <c r="H30" i="14"/>
  <c r="G1976" i="1"/>
  <c r="G1977" i="1" s="1"/>
  <c r="F1977" i="1" s="1"/>
  <c r="H22" i="12"/>
  <c r="H33" i="12"/>
  <c r="H35" i="12"/>
  <c r="H7" i="12"/>
  <c r="G1951" i="1"/>
  <c r="G1950" i="1"/>
  <c r="H30" i="11"/>
  <c r="H34" i="9"/>
  <c r="G1824" i="1"/>
  <c r="G1826" i="1" s="1"/>
  <c r="G2000" i="1"/>
  <c r="G2002" i="1" s="1"/>
  <c r="F2002" i="1" s="1"/>
  <c r="G1925" i="1"/>
  <c r="G1927" i="1" s="1"/>
  <c r="F1927" i="1" s="1"/>
  <c r="G1874" i="1"/>
  <c r="G1876" i="1" s="1"/>
  <c r="G1899" i="1"/>
  <c r="G1900" i="1" s="1"/>
  <c r="H34" i="14"/>
  <c r="H26" i="14"/>
  <c r="H32" i="14"/>
  <c r="H18" i="14"/>
  <c r="H22" i="14"/>
  <c r="H33" i="14"/>
  <c r="H35" i="14"/>
  <c r="H32" i="13"/>
  <c r="H26" i="13"/>
  <c r="H18" i="13"/>
  <c r="H34" i="13"/>
  <c r="H2" i="13"/>
  <c r="H32" i="12"/>
  <c r="H26" i="12"/>
  <c r="H32" i="11"/>
  <c r="H26" i="11"/>
  <c r="H34" i="11"/>
  <c r="H2" i="11"/>
  <c r="H7" i="11"/>
  <c r="H35" i="11"/>
  <c r="H22" i="11"/>
  <c r="H33" i="11"/>
  <c r="H14" i="11"/>
  <c r="H26" i="10"/>
  <c r="H32" i="10"/>
  <c r="H34" i="10"/>
  <c r="H33" i="9"/>
  <c r="H7" i="9"/>
  <c r="H18" i="9"/>
  <c r="H2" i="9"/>
  <c r="H30" i="9"/>
  <c r="H35" i="9"/>
  <c r="H26" i="9"/>
  <c r="H14" i="9"/>
  <c r="H22" i="9"/>
  <c r="G1849" i="1"/>
  <c r="H33" i="8"/>
  <c r="H26" i="7"/>
  <c r="H32" i="7"/>
  <c r="H18" i="7"/>
  <c r="H34" i="7"/>
  <c r="H2" i="7"/>
  <c r="H7" i="7"/>
  <c r="H35" i="7"/>
  <c r="H22" i="7"/>
  <c r="H33" i="7"/>
  <c r="H30" i="7"/>
  <c r="H14" i="7"/>
  <c r="J8" i="2"/>
  <c r="J7" i="2" s="1"/>
  <c r="J31" i="2" s="1"/>
  <c r="J30" i="2" s="1"/>
  <c r="E1771" i="1" s="1"/>
  <c r="C2014" i="1"/>
  <c r="C2013" i="1"/>
  <c r="C2012" i="1"/>
  <c r="C2011" i="1"/>
  <c r="C2010" i="1"/>
  <c r="G1901" i="1" l="1"/>
  <c r="G1902" i="1" s="1"/>
  <c r="F1902" i="1" s="1"/>
  <c r="G1825" i="1"/>
  <c r="G1827" i="1" s="1"/>
  <c r="F1827" i="1" s="1"/>
  <c r="G1952" i="1"/>
  <c r="F1952" i="1" s="1"/>
  <c r="G1875" i="1"/>
  <c r="G1877" i="1" s="1"/>
  <c r="F1877" i="1" s="1"/>
  <c r="G1851" i="1"/>
  <c r="G1850" i="1"/>
  <c r="H36" i="2"/>
  <c r="J36" i="2"/>
  <c r="J34" i="2"/>
  <c r="H37" i="2"/>
  <c r="J37" i="2"/>
  <c r="J35" i="2"/>
  <c r="J32" i="2"/>
  <c r="E2031" i="1"/>
  <c r="E2030" i="1"/>
  <c r="E2029" i="1"/>
  <c r="E2032" i="1"/>
  <c r="E2033" i="1"/>
  <c r="E2036" i="1"/>
  <c r="E2035" i="1"/>
  <c r="D1980" i="1"/>
  <c r="D1955" i="1"/>
  <c r="D1930" i="1"/>
  <c r="D1905" i="1"/>
  <c r="D1880" i="1"/>
  <c r="J1985" i="1"/>
  <c r="J1960" i="1"/>
  <c r="J1935" i="1"/>
  <c r="J1910" i="1"/>
  <c r="J1885" i="1"/>
  <c r="D1711" i="1"/>
  <c r="D1700" i="1"/>
  <c r="D1689" i="1"/>
  <c r="D1678" i="1"/>
  <c r="D1667" i="1"/>
  <c r="D1656" i="1"/>
  <c r="D1645" i="1"/>
  <c r="D1634" i="1"/>
  <c r="D1623" i="1"/>
  <c r="D1612" i="1"/>
  <c r="D1600" i="1"/>
  <c r="D1589" i="1"/>
  <c r="D1578" i="1"/>
  <c r="D1567" i="1"/>
  <c r="D1556" i="1"/>
  <c r="D1545" i="1"/>
  <c r="D1534" i="1"/>
  <c r="D1523" i="1"/>
  <c r="D1512" i="1"/>
  <c r="D1501" i="1"/>
  <c r="D1489" i="1"/>
  <c r="D1478" i="1"/>
  <c r="D1467" i="1"/>
  <c r="D1456" i="1"/>
  <c r="D1445" i="1"/>
  <c r="D1434" i="1"/>
  <c r="D1423" i="1"/>
  <c r="D1412" i="1"/>
  <c r="D1401" i="1"/>
  <c r="D1390" i="1"/>
  <c r="K1714" i="1"/>
  <c r="J1714" i="1"/>
  <c r="J1712" i="1"/>
  <c r="K1703" i="1"/>
  <c r="J1703" i="1"/>
  <c r="J1701" i="1"/>
  <c r="K1692" i="1"/>
  <c r="J1692" i="1"/>
  <c r="J1690" i="1"/>
  <c r="K1681" i="1"/>
  <c r="J1681" i="1"/>
  <c r="J1679" i="1"/>
  <c r="K1670" i="1"/>
  <c r="J1670" i="1"/>
  <c r="J1668" i="1"/>
  <c r="K1659" i="1"/>
  <c r="J1659" i="1"/>
  <c r="J1657" i="1"/>
  <c r="K1648" i="1"/>
  <c r="J1648" i="1"/>
  <c r="J1646" i="1"/>
  <c r="K1637" i="1"/>
  <c r="J1637" i="1"/>
  <c r="J1635" i="1"/>
  <c r="K1626" i="1"/>
  <c r="J1626" i="1"/>
  <c r="J1624" i="1"/>
  <c r="K1615" i="1"/>
  <c r="J1615" i="1"/>
  <c r="J1613" i="1"/>
  <c r="K1603" i="1"/>
  <c r="J1603" i="1"/>
  <c r="J1601" i="1"/>
  <c r="K1592" i="1"/>
  <c r="J1592" i="1"/>
  <c r="J1590" i="1"/>
  <c r="J1581" i="1"/>
  <c r="J1579" i="1"/>
  <c r="K1570" i="1"/>
  <c r="J1570" i="1"/>
  <c r="J1568" i="1"/>
  <c r="K1559" i="1"/>
  <c r="J1559" i="1"/>
  <c r="J1557" i="1"/>
  <c r="K1548" i="1"/>
  <c r="J1548" i="1"/>
  <c r="J1546" i="1"/>
  <c r="K1537" i="1"/>
  <c r="J1537" i="1"/>
  <c r="J1535" i="1"/>
  <c r="K1526" i="1"/>
  <c r="J1526" i="1"/>
  <c r="J1524" i="1"/>
  <c r="K1515" i="1"/>
  <c r="J1515" i="1"/>
  <c r="J1513" i="1"/>
  <c r="K1504" i="1"/>
  <c r="J1504" i="1"/>
  <c r="J1502" i="1"/>
  <c r="K1492" i="1"/>
  <c r="J1492" i="1"/>
  <c r="J1490" i="1"/>
  <c r="K1481" i="1"/>
  <c r="J1481" i="1"/>
  <c r="J1479" i="1"/>
  <c r="K1470" i="1"/>
  <c r="J1470" i="1"/>
  <c r="J1468" i="1"/>
  <c r="K1459" i="1"/>
  <c r="J1459" i="1"/>
  <c r="J1457" i="1"/>
  <c r="K1448" i="1"/>
  <c r="J1448" i="1"/>
  <c r="J1446" i="1"/>
  <c r="K1437" i="1"/>
  <c r="J1437" i="1"/>
  <c r="J1435" i="1"/>
  <c r="K1426" i="1"/>
  <c r="J1426" i="1"/>
  <c r="J1424" i="1"/>
  <c r="K1415" i="1"/>
  <c r="J1415" i="1"/>
  <c r="J1413" i="1"/>
  <c r="K1404" i="1"/>
  <c r="J1404" i="1"/>
  <c r="J1402" i="1"/>
  <c r="K1393" i="1"/>
  <c r="J1393" i="1"/>
  <c r="J1391" i="1"/>
  <c r="D1378" i="1"/>
  <c r="D1367" i="1"/>
  <c r="D1356" i="1"/>
  <c r="D1345" i="1"/>
  <c r="D1334" i="1"/>
  <c r="D1323" i="1"/>
  <c r="D1312" i="1"/>
  <c r="D1301" i="1"/>
  <c r="D1290" i="1"/>
  <c r="D1279" i="1"/>
  <c r="K1381" i="1"/>
  <c r="J1381" i="1"/>
  <c r="J1379" i="1"/>
  <c r="K1370" i="1"/>
  <c r="J1370" i="1"/>
  <c r="J1368" i="1"/>
  <c r="K1359" i="1"/>
  <c r="J1359" i="1"/>
  <c r="J1357" i="1"/>
  <c r="K1348" i="1"/>
  <c r="J1348" i="1"/>
  <c r="J1346" i="1"/>
  <c r="K1337" i="1"/>
  <c r="J1337" i="1"/>
  <c r="J1335" i="1"/>
  <c r="K1326" i="1"/>
  <c r="J1326" i="1"/>
  <c r="J1324" i="1"/>
  <c r="K1315" i="1"/>
  <c r="J1315" i="1"/>
  <c r="J1313" i="1"/>
  <c r="K1304" i="1"/>
  <c r="J1304" i="1"/>
  <c r="J1302" i="1"/>
  <c r="K1293" i="1"/>
  <c r="J1293" i="1"/>
  <c r="J1291" i="1"/>
  <c r="J1282" i="1"/>
  <c r="J1280" i="1"/>
  <c r="D1267" i="1"/>
  <c r="D1256" i="1"/>
  <c r="D1245" i="1"/>
  <c r="D1234" i="1"/>
  <c r="D1223" i="1"/>
  <c r="D1212" i="1"/>
  <c r="D1201" i="1"/>
  <c r="D1190" i="1"/>
  <c r="D1179" i="1"/>
  <c r="D1168" i="1"/>
  <c r="K1270" i="1"/>
  <c r="J1270" i="1"/>
  <c r="J1268" i="1"/>
  <c r="K1259" i="1"/>
  <c r="J1259" i="1"/>
  <c r="J1257" i="1"/>
  <c r="K1248" i="1"/>
  <c r="J1248" i="1"/>
  <c r="J1246" i="1"/>
  <c r="K1237" i="1"/>
  <c r="J1237" i="1"/>
  <c r="J1235" i="1"/>
  <c r="K1226" i="1"/>
  <c r="J1226" i="1"/>
  <c r="J1224" i="1"/>
  <c r="K1215" i="1"/>
  <c r="J1215" i="1"/>
  <c r="J1213" i="1"/>
  <c r="K1204" i="1"/>
  <c r="J1204" i="1"/>
  <c r="J1202" i="1"/>
  <c r="K1193" i="1"/>
  <c r="J1193" i="1"/>
  <c r="J1191" i="1"/>
  <c r="K1182" i="1"/>
  <c r="J1182" i="1"/>
  <c r="J1180" i="1"/>
  <c r="K1171" i="1"/>
  <c r="J1171" i="1"/>
  <c r="J1169" i="1"/>
  <c r="K1581" i="1" l="1"/>
  <c r="H30" i="2"/>
  <c r="H2005" i="1"/>
  <c r="G1852" i="1"/>
  <c r="F1852" i="1" s="1"/>
  <c r="H35" i="2"/>
  <c r="H26" i="2"/>
  <c r="H32" i="2"/>
  <c r="H22" i="2"/>
  <c r="H18" i="2"/>
  <c r="H2" i="2"/>
  <c r="H14" i="2"/>
  <c r="H7" i="2"/>
  <c r="H33" i="2"/>
  <c r="H34" i="2"/>
  <c r="K1282" i="1"/>
  <c r="E2034" i="1" l="1"/>
  <c r="K1082" i="1"/>
  <c r="J1082" i="1"/>
  <c r="J1080" i="1"/>
  <c r="D1079" i="1"/>
  <c r="K1093" i="1"/>
  <c r="J1093" i="1"/>
  <c r="J1091" i="1"/>
  <c r="D1090" i="1"/>
  <c r="K1104" i="1"/>
  <c r="J1104" i="1"/>
  <c r="J1102" i="1"/>
  <c r="D1101" i="1"/>
  <c r="K1115" i="1"/>
  <c r="J1115" i="1"/>
  <c r="J1113" i="1"/>
  <c r="D1112" i="1"/>
  <c r="K1126" i="1"/>
  <c r="J1126" i="1"/>
  <c r="J1124" i="1"/>
  <c r="D1123" i="1"/>
  <c r="K1137" i="1"/>
  <c r="J1137" i="1"/>
  <c r="J1135" i="1"/>
  <c r="D1134" i="1"/>
  <c r="K1148" i="1"/>
  <c r="J1148" i="1"/>
  <c r="J1146" i="1"/>
  <c r="D1145" i="1"/>
  <c r="K971" i="1"/>
  <c r="J971" i="1"/>
  <c r="J969" i="1"/>
  <c r="D968" i="1"/>
  <c r="K982" i="1"/>
  <c r="J982" i="1"/>
  <c r="J980" i="1"/>
  <c r="D979" i="1"/>
  <c r="K993" i="1"/>
  <c r="J993" i="1"/>
  <c r="J991" i="1"/>
  <c r="D990" i="1"/>
  <c r="K1004" i="1"/>
  <c r="J1004" i="1"/>
  <c r="J1002" i="1"/>
  <c r="D1001" i="1"/>
  <c r="K1015" i="1"/>
  <c r="J1015" i="1"/>
  <c r="J1013" i="1"/>
  <c r="D1012" i="1"/>
  <c r="K1026" i="1"/>
  <c r="J1026" i="1"/>
  <c r="J1024" i="1"/>
  <c r="D1023" i="1"/>
  <c r="K1037" i="1"/>
  <c r="J1037" i="1"/>
  <c r="J1035" i="1"/>
  <c r="D1034" i="1"/>
  <c r="K871" i="1"/>
  <c r="J871" i="1"/>
  <c r="J869" i="1"/>
  <c r="D868" i="1"/>
  <c r="K882" i="1"/>
  <c r="J882" i="1"/>
  <c r="J880" i="1"/>
  <c r="D879" i="1"/>
  <c r="K893" i="1"/>
  <c r="J893" i="1"/>
  <c r="J891" i="1"/>
  <c r="D890" i="1"/>
  <c r="K904" i="1"/>
  <c r="J904" i="1"/>
  <c r="J902" i="1"/>
  <c r="D901" i="1"/>
  <c r="K926" i="1"/>
  <c r="J926" i="1"/>
  <c r="J924" i="1"/>
  <c r="D923" i="1"/>
  <c r="K915" i="1"/>
  <c r="J915" i="1"/>
  <c r="J913" i="1"/>
  <c r="D912" i="1"/>
  <c r="K860" i="1"/>
  <c r="J860" i="1"/>
  <c r="J858" i="1"/>
  <c r="D857" i="1"/>
  <c r="K815" i="1"/>
  <c r="J815" i="1"/>
  <c r="J813" i="1"/>
  <c r="D812" i="1"/>
  <c r="K804" i="1"/>
  <c r="J804" i="1"/>
  <c r="J802" i="1"/>
  <c r="D801" i="1"/>
  <c r="K793" i="1"/>
  <c r="J793" i="1"/>
  <c r="J791" i="1"/>
  <c r="D790" i="1"/>
  <c r="K782" i="1"/>
  <c r="J782" i="1"/>
  <c r="J780" i="1"/>
  <c r="D779" i="1"/>
  <c r="K771" i="1"/>
  <c r="J771" i="1"/>
  <c r="J769" i="1"/>
  <c r="D768" i="1"/>
  <c r="K760" i="1"/>
  <c r="J760" i="1"/>
  <c r="J758" i="1"/>
  <c r="D757" i="1"/>
  <c r="K749" i="1"/>
  <c r="J749" i="1"/>
  <c r="J747" i="1"/>
  <c r="D746" i="1"/>
  <c r="K583" i="1"/>
  <c r="K581" i="1"/>
  <c r="K579" i="1"/>
  <c r="K533" i="1"/>
  <c r="K531" i="1"/>
  <c r="K529" i="1"/>
  <c r="K527" i="1"/>
  <c r="K525" i="1"/>
  <c r="K521" i="1"/>
  <c r="K519" i="1"/>
  <c r="K517" i="1"/>
  <c r="K515" i="1"/>
  <c r="K513" i="1"/>
  <c r="K704" i="1"/>
  <c r="J704" i="1"/>
  <c r="J702" i="1"/>
  <c r="D701" i="1"/>
  <c r="K693" i="1"/>
  <c r="J693" i="1"/>
  <c r="J691" i="1"/>
  <c r="D690" i="1"/>
  <c r="K682" i="1"/>
  <c r="J682" i="1"/>
  <c r="J680" i="1"/>
  <c r="D679" i="1"/>
  <c r="K671" i="1"/>
  <c r="J671" i="1"/>
  <c r="J669" i="1"/>
  <c r="D668" i="1"/>
  <c r="K660" i="1"/>
  <c r="J660" i="1"/>
  <c r="J658" i="1"/>
  <c r="D657" i="1"/>
  <c r="K649" i="1"/>
  <c r="J649" i="1"/>
  <c r="J647" i="1"/>
  <c r="D646" i="1"/>
  <c r="K638" i="1"/>
  <c r="J638" i="1"/>
  <c r="J636" i="1"/>
  <c r="D635" i="1"/>
  <c r="J595" i="1"/>
  <c r="J593" i="1"/>
  <c r="J591" i="1"/>
  <c r="J589" i="1"/>
  <c r="J587" i="1"/>
  <c r="J585" i="1"/>
  <c r="J583" i="1"/>
  <c r="J581" i="1"/>
  <c r="J579" i="1"/>
  <c r="J577" i="1"/>
  <c r="J575" i="1"/>
  <c r="J573" i="1"/>
  <c r="J533" i="1"/>
  <c r="J531" i="1"/>
  <c r="J529" i="1"/>
  <c r="J527" i="1"/>
  <c r="J525" i="1"/>
  <c r="J523" i="1"/>
  <c r="J521" i="1"/>
  <c r="J519" i="1"/>
  <c r="J517" i="1"/>
  <c r="J515" i="1"/>
  <c r="J513" i="1"/>
  <c r="J511" i="1"/>
  <c r="D9" i="1"/>
  <c r="E1760" i="1" l="1"/>
  <c r="J28" i="6"/>
  <c r="J26" i="6" s="1"/>
  <c r="E1793" i="1" s="1"/>
  <c r="J25" i="6"/>
  <c r="J24" i="6"/>
  <c r="J21" i="6"/>
  <c r="J20" i="6"/>
  <c r="J18" i="6" s="1"/>
  <c r="E1789" i="1" s="1"/>
  <c r="J17" i="6"/>
  <c r="J16" i="6"/>
  <c r="J6" i="6"/>
  <c r="J5" i="6"/>
  <c r="J4" i="6"/>
  <c r="J14" i="6" l="1"/>
  <c r="E1787" i="1" s="1"/>
  <c r="J22" i="6"/>
  <c r="E1791" i="1" s="1"/>
  <c r="J2" i="6"/>
  <c r="J8" i="6" s="1"/>
  <c r="J1860" i="1"/>
  <c r="J1835" i="1"/>
  <c r="J1810" i="1"/>
  <c r="J1760" i="1"/>
  <c r="J7" i="6" l="1"/>
  <c r="J31" i="6" s="1"/>
  <c r="J30" i="6" s="1"/>
  <c r="E1782" i="1"/>
  <c r="J33" i="6"/>
  <c r="K1733" i="1"/>
  <c r="K1735" i="1"/>
  <c r="K1737" i="1"/>
  <c r="K1739" i="1"/>
  <c r="K1748" i="1"/>
  <c r="K1746" i="1"/>
  <c r="K1744" i="1"/>
  <c r="K1742" i="1"/>
  <c r="D823" i="1"/>
  <c r="D735" i="1"/>
  <c r="D712" i="1"/>
  <c r="D624" i="1"/>
  <c r="D613" i="1"/>
  <c r="K471" i="1"/>
  <c r="K467" i="1"/>
  <c r="K463" i="1"/>
  <c r="K461" i="1"/>
  <c r="K545" i="1"/>
  <c r="K543" i="1"/>
  <c r="K541" i="1"/>
  <c r="K539" i="1"/>
  <c r="K537" i="1"/>
  <c r="K509" i="1"/>
  <c r="K507" i="1"/>
  <c r="K505" i="1"/>
  <c r="K503" i="1"/>
  <c r="K501" i="1"/>
  <c r="J607" i="1"/>
  <c r="J605" i="1"/>
  <c r="J603" i="1"/>
  <c r="J601" i="1"/>
  <c r="J599" i="1"/>
  <c r="J597" i="1"/>
  <c r="J571" i="1"/>
  <c r="J569" i="1"/>
  <c r="J567" i="1"/>
  <c r="J565" i="1"/>
  <c r="J563" i="1"/>
  <c r="J561" i="1"/>
  <c r="J559" i="1"/>
  <c r="J557" i="1"/>
  <c r="J555" i="1"/>
  <c r="G2023" i="1"/>
  <c r="F2023" i="1" s="1"/>
  <c r="E1785" i="1" l="1"/>
  <c r="J36" i="6"/>
  <c r="J34" i="6"/>
  <c r="H36" i="6"/>
  <c r="K937" i="1"/>
  <c r="J937" i="1"/>
  <c r="J935" i="1"/>
  <c r="D934" i="1"/>
  <c r="K849" i="1"/>
  <c r="J849" i="1"/>
  <c r="J847" i="1"/>
  <c r="D846" i="1"/>
  <c r="K1048" i="1"/>
  <c r="J1048" i="1"/>
  <c r="J1046" i="1"/>
  <c r="D1045" i="1"/>
  <c r="K960" i="1"/>
  <c r="J960" i="1"/>
  <c r="J958" i="1"/>
  <c r="D957" i="1"/>
  <c r="J1159" i="1"/>
  <c r="K1159" i="1" s="1"/>
  <c r="J1157" i="1"/>
  <c r="D1156" i="1"/>
  <c r="K1071" i="1"/>
  <c r="J1071" i="1"/>
  <c r="J1069" i="1"/>
  <c r="D1068" i="1"/>
  <c r="D835" i="1"/>
  <c r="D946" i="1"/>
  <c r="D1057" i="1"/>
  <c r="D724" i="1"/>
  <c r="K826" i="1"/>
  <c r="J826" i="1"/>
  <c r="J824" i="1"/>
  <c r="K738" i="1"/>
  <c r="J738" i="1"/>
  <c r="J736" i="1"/>
  <c r="K627" i="1"/>
  <c r="K1060" i="1"/>
  <c r="K949" i="1"/>
  <c r="K727" i="1"/>
  <c r="J545" i="1"/>
  <c r="J543" i="1"/>
  <c r="J541" i="1"/>
  <c r="J539" i="1"/>
  <c r="J537" i="1"/>
  <c r="J535" i="1"/>
  <c r="J509" i="1"/>
  <c r="J507" i="1"/>
  <c r="J505" i="1"/>
  <c r="J503" i="1"/>
  <c r="J501" i="1"/>
  <c r="J499" i="1"/>
  <c r="J715" i="1"/>
  <c r="J713" i="1"/>
  <c r="J627" i="1"/>
  <c r="J625" i="1"/>
  <c r="J497" i="1"/>
  <c r="K497" i="1" s="1"/>
  <c r="J495" i="1"/>
  <c r="K495" i="1" s="1"/>
  <c r="J493" i="1"/>
  <c r="K493" i="1" s="1"/>
  <c r="J1785" i="1" l="1"/>
  <c r="G2021" i="1" s="1"/>
  <c r="E1796" i="1"/>
  <c r="G1799" i="1" s="1"/>
  <c r="J32" i="6"/>
  <c r="J37" i="6"/>
  <c r="J35" i="6"/>
  <c r="H37" i="6"/>
  <c r="K715" i="1"/>
  <c r="C2006" i="1"/>
  <c r="C2005" i="1"/>
  <c r="C2007" i="1"/>
  <c r="D17" i="3"/>
  <c r="D16" i="3"/>
  <c r="D15" i="3"/>
  <c r="J1060" i="1"/>
  <c r="J1058" i="1"/>
  <c r="J949" i="1"/>
  <c r="J947" i="1"/>
  <c r="D18" i="3"/>
  <c r="C2009" i="1"/>
  <c r="C2008" i="1"/>
  <c r="D1855" i="1"/>
  <c r="D1830" i="1"/>
  <c r="D1805" i="1"/>
  <c r="D1780" i="1"/>
  <c r="D1755" i="1"/>
  <c r="D364" i="1"/>
  <c r="D365" i="1"/>
  <c r="J553" i="1"/>
  <c r="J491" i="1"/>
  <c r="K491" i="1" s="1"/>
  <c r="J838" i="1"/>
  <c r="J836" i="1"/>
  <c r="J727" i="1"/>
  <c r="J725" i="1"/>
  <c r="J551" i="1"/>
  <c r="J549" i="1"/>
  <c r="J489" i="1"/>
  <c r="J487" i="1"/>
  <c r="J616" i="1"/>
  <c r="J614" i="1"/>
  <c r="K616" i="1" l="1"/>
  <c r="G1800" i="1"/>
  <c r="G1801" i="1"/>
  <c r="H2006" i="1"/>
  <c r="E2028" i="1" s="1"/>
  <c r="H18" i="6"/>
  <c r="H14" i="6"/>
  <c r="H33" i="6"/>
  <c r="H7" i="6"/>
  <c r="H22" i="6"/>
  <c r="H26" i="6"/>
  <c r="H30" i="6"/>
  <c r="H2" i="6"/>
  <c r="H32" i="6"/>
  <c r="G2022" i="1"/>
  <c r="H35" i="6"/>
  <c r="H34" i="6"/>
  <c r="K489" i="1"/>
  <c r="D1702" i="1"/>
  <c r="D1680" i="1"/>
  <c r="D1658" i="1"/>
  <c r="D1636" i="1"/>
  <c r="D1614" i="1"/>
  <c r="D1713" i="1"/>
  <c r="D1691" i="1"/>
  <c r="D1669" i="1"/>
  <c r="D1647" i="1"/>
  <c r="D1625" i="1"/>
  <c r="D1591" i="1"/>
  <c r="D1569" i="1"/>
  <c r="D1547" i="1"/>
  <c r="D1525" i="1"/>
  <c r="D1503" i="1"/>
  <c r="D1602" i="1"/>
  <c r="D1580" i="1"/>
  <c r="D1558" i="1"/>
  <c r="D1536" i="1"/>
  <c r="D1514" i="1"/>
  <c r="D1480" i="1"/>
  <c r="D1458" i="1"/>
  <c r="D1436" i="1"/>
  <c r="D1414" i="1"/>
  <c r="D1392" i="1"/>
  <c r="D1491" i="1"/>
  <c r="D1469" i="1"/>
  <c r="D1447" i="1"/>
  <c r="D1425" i="1"/>
  <c r="D1403" i="1"/>
  <c r="D1369" i="1"/>
  <c r="D1347" i="1"/>
  <c r="D1325" i="1"/>
  <c r="D1380" i="1"/>
  <c r="D1358" i="1"/>
  <c r="D1336" i="1"/>
  <c r="D1314" i="1"/>
  <c r="D1292" i="1"/>
  <c r="D1303" i="1"/>
  <c r="D1281" i="1"/>
  <c r="D1081" i="1"/>
  <c r="D1258" i="1"/>
  <c r="D1236" i="1"/>
  <c r="D1214" i="1"/>
  <c r="D1192" i="1"/>
  <c r="D1269" i="1"/>
  <c r="D1247" i="1"/>
  <c r="D1225" i="1"/>
  <c r="D1203" i="1"/>
  <c r="D1181" i="1"/>
  <c r="D1170" i="1"/>
  <c r="D1103" i="1"/>
  <c r="D1092" i="1"/>
  <c r="D1125" i="1"/>
  <c r="D1114" i="1"/>
  <c r="D1147" i="1"/>
  <c r="D1136" i="1"/>
  <c r="D981" i="1"/>
  <c r="D970" i="1"/>
  <c r="D1003" i="1"/>
  <c r="D992" i="1"/>
  <c r="D1025" i="1"/>
  <c r="D1014" i="1"/>
  <c r="D870" i="1"/>
  <c r="D1036" i="1"/>
  <c r="D892" i="1"/>
  <c r="D881" i="1"/>
  <c r="D925" i="1"/>
  <c r="D903" i="1"/>
  <c r="D859" i="1"/>
  <c r="D914" i="1"/>
  <c r="D803" i="1"/>
  <c r="D814" i="1"/>
  <c r="D781" i="1"/>
  <c r="D792" i="1"/>
  <c r="D759" i="1"/>
  <c r="D770" i="1"/>
  <c r="D703" i="1"/>
  <c r="D748" i="1"/>
  <c r="D681" i="1"/>
  <c r="D692" i="1"/>
  <c r="D659" i="1"/>
  <c r="D670" i="1"/>
  <c r="D637" i="1"/>
  <c r="D648" i="1"/>
  <c r="D1070" i="1"/>
  <c r="D626" i="1"/>
  <c r="D714" i="1"/>
  <c r="D825" i="1"/>
  <c r="D1158" i="1"/>
  <c r="D1059" i="1"/>
  <c r="D959" i="1"/>
  <c r="D936" i="1"/>
  <c r="D837" i="1"/>
  <c r="D848" i="1"/>
  <c r="D737" i="1"/>
  <c r="D1047" i="1"/>
  <c r="D948" i="1"/>
  <c r="K838" i="1"/>
  <c r="D615" i="1"/>
  <c r="D726" i="1"/>
  <c r="G1802" i="1" l="1"/>
  <c r="F1802" i="1" s="1"/>
  <c r="D13" i="1" l="1"/>
  <c r="I481" i="5"/>
  <c r="I480" i="5"/>
  <c r="I479" i="5"/>
  <c r="I478" i="5"/>
  <c r="I477" i="5"/>
  <c r="I476" i="5"/>
  <c r="I475" i="5"/>
  <c r="I474" i="5"/>
  <c r="I473" i="5"/>
  <c r="I472" i="5"/>
  <c r="I471" i="5"/>
  <c r="I470" i="5"/>
  <c r="I469" i="5"/>
  <c r="I468" i="5"/>
  <c r="I467" i="5"/>
  <c r="I466" i="5"/>
  <c r="I465" i="5"/>
  <c r="I464" i="5"/>
  <c r="I463" i="5"/>
  <c r="I462" i="5"/>
  <c r="I461" i="5"/>
  <c r="I460" i="5"/>
  <c r="I459" i="5"/>
  <c r="I458" i="5"/>
  <c r="I457" i="5"/>
  <c r="I456" i="5"/>
  <c r="I455" i="5"/>
  <c r="I454" i="5"/>
  <c r="I453" i="5"/>
  <c r="I452" i="5"/>
  <c r="I451" i="5"/>
  <c r="I450" i="5"/>
  <c r="I449" i="5"/>
  <c r="I448" i="5"/>
  <c r="I447" i="5"/>
  <c r="I446" i="5"/>
  <c r="I445" i="5"/>
  <c r="I444" i="5"/>
  <c r="I443" i="5"/>
  <c r="I442" i="5"/>
  <c r="I441" i="5"/>
  <c r="I440" i="5"/>
  <c r="I439" i="5"/>
  <c r="I438" i="5"/>
  <c r="I437" i="5"/>
  <c r="I436" i="5"/>
  <c r="I435" i="5"/>
  <c r="I434" i="5"/>
  <c r="I433" i="5"/>
  <c r="I432" i="5"/>
  <c r="I431" i="5"/>
  <c r="I430" i="5"/>
  <c r="I429" i="5"/>
  <c r="I428" i="5"/>
  <c r="I427" i="5"/>
  <c r="I426" i="5"/>
  <c r="I425" i="5"/>
  <c r="I424" i="5"/>
  <c r="I423" i="5"/>
  <c r="I422" i="5"/>
  <c r="I421" i="5"/>
  <c r="I420" i="5"/>
  <c r="I419" i="5"/>
  <c r="I418" i="5"/>
  <c r="I417" i="5"/>
  <c r="I416" i="5"/>
  <c r="I415" i="5"/>
  <c r="I414" i="5"/>
  <c r="I413" i="5"/>
  <c r="I412" i="5"/>
  <c r="I411" i="5"/>
  <c r="I410" i="5"/>
  <c r="I409" i="5"/>
  <c r="I408" i="5"/>
  <c r="I407" i="5"/>
  <c r="I406" i="5"/>
  <c r="I405" i="5"/>
  <c r="I404" i="5"/>
  <c r="I403" i="5"/>
  <c r="I402" i="5"/>
  <c r="I401" i="5"/>
  <c r="I400" i="5"/>
  <c r="I399" i="5"/>
  <c r="I398" i="5"/>
  <c r="I397" i="5"/>
  <c r="I396" i="5"/>
  <c r="I395" i="5"/>
  <c r="I394" i="5"/>
  <c r="I393" i="5"/>
  <c r="I392" i="5"/>
  <c r="I391" i="5"/>
  <c r="I390" i="5"/>
  <c r="I389" i="5"/>
  <c r="I388" i="5"/>
  <c r="I387" i="5"/>
  <c r="I386" i="5"/>
  <c r="I385" i="5"/>
  <c r="I384" i="5"/>
  <c r="I383" i="5"/>
  <c r="I382" i="5"/>
  <c r="I381" i="5"/>
  <c r="I380" i="5"/>
  <c r="I379" i="5"/>
  <c r="I378" i="5"/>
  <c r="I377" i="5"/>
  <c r="I376" i="5"/>
  <c r="I375" i="5"/>
  <c r="I374" i="5"/>
  <c r="I373" i="5"/>
  <c r="I372" i="5"/>
  <c r="I371" i="5"/>
  <c r="I370" i="5"/>
  <c r="I369" i="5"/>
  <c r="I368" i="5"/>
  <c r="I367" i="5"/>
  <c r="I366" i="5"/>
  <c r="I365" i="5"/>
  <c r="I364" i="5"/>
  <c r="I363" i="5"/>
  <c r="I362" i="5"/>
  <c r="I361" i="5"/>
  <c r="I360" i="5"/>
  <c r="I359" i="5"/>
  <c r="I358" i="5"/>
  <c r="I357" i="5"/>
  <c r="I356" i="5"/>
  <c r="I355" i="5"/>
  <c r="I354" i="5"/>
  <c r="I353" i="5"/>
  <c r="I352" i="5"/>
  <c r="I351" i="5"/>
  <c r="I350" i="5"/>
  <c r="I349" i="5"/>
  <c r="I348" i="5"/>
  <c r="I347" i="5"/>
  <c r="I346" i="5"/>
  <c r="I345" i="5"/>
  <c r="I344" i="5"/>
  <c r="I343" i="5"/>
  <c r="I342" i="5"/>
  <c r="I341" i="5"/>
  <c r="I340" i="5"/>
  <c r="I339" i="5"/>
  <c r="I338" i="5"/>
  <c r="I337" i="5"/>
  <c r="I336" i="5"/>
  <c r="I335" i="5"/>
  <c r="I334" i="5"/>
  <c r="I333" i="5"/>
  <c r="I332" i="5"/>
  <c r="I331" i="5"/>
  <c r="I330" i="5"/>
  <c r="I329" i="5"/>
  <c r="I328" i="5"/>
  <c r="I327" i="5"/>
  <c r="I326" i="5"/>
  <c r="I325" i="5"/>
  <c r="I324" i="5"/>
  <c r="I323" i="5"/>
  <c r="I322" i="5"/>
  <c r="I321" i="5"/>
  <c r="I320" i="5"/>
  <c r="I319" i="5"/>
  <c r="I318" i="5"/>
  <c r="I317" i="5"/>
  <c r="I316" i="5"/>
  <c r="I315" i="5"/>
  <c r="I314" i="5"/>
  <c r="I313" i="5"/>
  <c r="I312" i="5"/>
  <c r="I311" i="5"/>
  <c r="I310" i="5"/>
  <c r="I309" i="5"/>
  <c r="I308" i="5"/>
  <c r="I307" i="5"/>
  <c r="I306" i="5"/>
  <c r="I305" i="5"/>
  <c r="I304" i="5"/>
  <c r="I303" i="5"/>
  <c r="I302" i="5"/>
  <c r="I301" i="5"/>
  <c r="I300" i="5"/>
  <c r="I299" i="5"/>
  <c r="I298" i="5"/>
  <c r="I297" i="5"/>
  <c r="I296" i="5"/>
  <c r="I295" i="5"/>
  <c r="I294" i="5"/>
  <c r="I293" i="5"/>
  <c r="I292" i="5"/>
  <c r="I291" i="5"/>
  <c r="I290" i="5"/>
  <c r="I289" i="5"/>
  <c r="I288" i="5"/>
  <c r="I287" i="5"/>
  <c r="I286" i="5"/>
  <c r="I285" i="5"/>
  <c r="I284" i="5"/>
  <c r="I283" i="5"/>
  <c r="I282" i="5"/>
  <c r="I281" i="5"/>
  <c r="I280" i="5"/>
  <c r="I279" i="5"/>
  <c r="I278" i="5"/>
  <c r="I277" i="5"/>
  <c r="I276" i="5"/>
  <c r="I275" i="5"/>
  <c r="I274" i="5"/>
  <c r="I273" i="5"/>
  <c r="I272" i="5"/>
  <c r="I271" i="5"/>
  <c r="I270" i="5"/>
  <c r="I269" i="5"/>
  <c r="I268" i="5"/>
  <c r="I267" i="5"/>
  <c r="I266" i="5"/>
  <c r="I265" i="5"/>
  <c r="I264" i="5"/>
  <c r="I263" i="5"/>
  <c r="I262" i="5"/>
  <c r="I261" i="5"/>
  <c r="I260" i="5"/>
  <c r="I259" i="5"/>
  <c r="I258" i="5"/>
  <c r="I257" i="5"/>
  <c r="I256" i="5"/>
  <c r="I255" i="5"/>
  <c r="I254" i="5"/>
  <c r="I253" i="5"/>
  <c r="I252" i="5"/>
  <c r="I251" i="5"/>
  <c r="I250" i="5"/>
  <c r="I249" i="5"/>
  <c r="I248" i="5"/>
  <c r="I247" i="5"/>
  <c r="I246" i="5"/>
  <c r="I245" i="5"/>
  <c r="I244" i="5"/>
  <c r="I243" i="5"/>
  <c r="I242" i="5"/>
  <c r="I241" i="5"/>
  <c r="I240" i="5"/>
  <c r="I239" i="5"/>
  <c r="I238" i="5"/>
  <c r="I237" i="5"/>
  <c r="I236" i="5"/>
  <c r="I235" i="5"/>
  <c r="I234" i="5"/>
  <c r="I233" i="5"/>
  <c r="I232" i="5"/>
  <c r="I231" i="5"/>
  <c r="I230" i="5"/>
  <c r="I229" i="5"/>
  <c r="I228" i="5"/>
  <c r="I227" i="5"/>
  <c r="I226" i="5"/>
  <c r="I225" i="5"/>
  <c r="I224" i="5"/>
  <c r="I223" i="5"/>
  <c r="I222" i="5"/>
  <c r="I221" i="5"/>
  <c r="I220" i="5"/>
  <c r="I219" i="5"/>
  <c r="I218" i="5"/>
  <c r="I217" i="5"/>
  <c r="I216" i="5"/>
  <c r="I215" i="5"/>
  <c r="I214" i="5"/>
  <c r="I213" i="5"/>
  <c r="I212" i="5"/>
  <c r="I211" i="5"/>
  <c r="I210" i="5"/>
  <c r="I209" i="5"/>
  <c r="I208" i="5"/>
  <c r="I207" i="5"/>
  <c r="I206" i="5"/>
  <c r="I205" i="5"/>
  <c r="I204" i="5"/>
  <c r="I203" i="5"/>
  <c r="I202" i="5"/>
  <c r="I201" i="5"/>
  <c r="I200" i="5"/>
  <c r="I199" i="5"/>
  <c r="I198" i="5"/>
  <c r="I197" i="5"/>
  <c r="I196" i="5"/>
  <c r="I195" i="5"/>
  <c r="I194" i="5"/>
  <c r="I193" i="5"/>
  <c r="I192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D8" i="1"/>
  <c r="D7" i="1"/>
  <c r="D6" i="1"/>
  <c r="E69" i="3"/>
  <c r="D29" i="3"/>
  <c r="D8" i="3"/>
  <c r="C8" i="3"/>
  <c r="D7" i="3"/>
  <c r="C7" i="3"/>
  <c r="D6" i="3"/>
  <c r="C6" i="3"/>
  <c r="D5" i="3"/>
  <c r="C5" i="3"/>
  <c r="E1757" i="1"/>
  <c r="G1774" i="1" l="1"/>
  <c r="G2020" i="1"/>
  <c r="G2019" i="1"/>
  <c r="F69" i="3"/>
  <c r="E77" i="3" s="1"/>
  <c r="F91" i="3"/>
  <c r="C483" i="4"/>
  <c r="D31" i="3"/>
  <c r="D30" i="3"/>
  <c r="D27" i="3"/>
  <c r="D32" i="3"/>
  <c r="D33" i="3"/>
  <c r="D28" i="3"/>
  <c r="G1776" i="1" l="1"/>
  <c r="G1775" i="1"/>
  <c r="E2027" i="1"/>
  <c r="G2018" i="1"/>
  <c r="F2021" i="1" s="1"/>
  <c r="F2010" i="1"/>
  <c r="F2007" i="1"/>
  <c r="F2013" i="1"/>
  <c r="F2005" i="1"/>
  <c r="F2012" i="1"/>
  <c r="F2011" i="1"/>
  <c r="F2009" i="1"/>
  <c r="F2014" i="1"/>
  <c r="F2008" i="1"/>
  <c r="F2006" i="1"/>
  <c r="E72" i="3"/>
  <c r="E75" i="3"/>
  <c r="E71" i="3"/>
  <c r="E76" i="3"/>
  <c r="E74" i="3"/>
  <c r="E73" i="3"/>
  <c r="E92" i="3"/>
  <c r="E94" i="3"/>
  <c r="E93" i="3"/>
  <c r="B558" i="4"/>
  <c r="B562" i="4"/>
  <c r="B566" i="4"/>
  <c r="B570" i="4"/>
  <c r="B574" i="4"/>
  <c r="B578" i="4"/>
  <c r="B582" i="4"/>
  <c r="B586" i="4"/>
  <c r="B590" i="4"/>
  <c r="B594" i="4"/>
  <c r="B598" i="4"/>
  <c r="B602" i="4"/>
  <c r="B606" i="4"/>
  <c r="B610" i="4"/>
  <c r="B614" i="4"/>
  <c r="B618" i="4"/>
  <c r="B622" i="4"/>
  <c r="B626" i="4"/>
  <c r="B630" i="4"/>
  <c r="B488" i="4"/>
  <c r="B492" i="4"/>
  <c r="B496" i="4"/>
  <c r="B500" i="4"/>
  <c r="B504" i="4"/>
  <c r="B508" i="4"/>
  <c r="B512" i="4"/>
  <c r="B516" i="4"/>
  <c r="B520" i="4"/>
  <c r="B524" i="4"/>
  <c r="B528" i="4"/>
  <c r="B532" i="4"/>
  <c r="B536" i="4"/>
  <c r="B540" i="4"/>
  <c r="B544" i="4"/>
  <c r="B548" i="4"/>
  <c r="B552" i="4"/>
  <c r="B556" i="4"/>
  <c r="B603" i="4"/>
  <c r="B509" i="4"/>
  <c r="B517" i="4"/>
  <c r="B525" i="4"/>
  <c r="B529" i="4"/>
  <c r="B537" i="4"/>
  <c r="B541" i="4"/>
  <c r="B549" i="4"/>
  <c r="B557" i="4"/>
  <c r="B559" i="4"/>
  <c r="B563" i="4"/>
  <c r="B567" i="4"/>
  <c r="B571" i="4"/>
  <c r="B575" i="4"/>
  <c r="B579" i="4"/>
  <c r="B583" i="4"/>
  <c r="B587" i="4"/>
  <c r="B591" i="4"/>
  <c r="B595" i="4"/>
  <c r="B599" i="4"/>
  <c r="B607" i="4"/>
  <c r="B611" i="4"/>
  <c r="B615" i="4"/>
  <c r="B619" i="4"/>
  <c r="B623" i="4"/>
  <c r="B627" i="4"/>
  <c r="B631" i="4"/>
  <c r="B489" i="4"/>
  <c r="B493" i="4"/>
  <c r="B497" i="4"/>
  <c r="B501" i="4"/>
  <c r="B505" i="4"/>
  <c r="B513" i="4"/>
  <c r="B521" i="4"/>
  <c r="B533" i="4"/>
  <c r="B545" i="4"/>
  <c r="B553" i="4"/>
  <c r="B560" i="4"/>
  <c r="B564" i="4"/>
  <c r="B568" i="4"/>
  <c r="B572" i="4"/>
  <c r="B576" i="4"/>
  <c r="B580" i="4"/>
  <c r="B584" i="4"/>
  <c r="B588" i="4"/>
  <c r="B592" i="4"/>
  <c r="B596" i="4"/>
  <c r="B600" i="4"/>
  <c r="B604" i="4"/>
  <c r="B608" i="4"/>
  <c r="B612" i="4"/>
  <c r="B616" i="4"/>
  <c r="B620" i="4"/>
  <c r="B624" i="4"/>
  <c r="B628" i="4"/>
  <c r="B632" i="4"/>
  <c r="B490" i="4"/>
  <c r="B494" i="4"/>
  <c r="B498" i="4"/>
  <c r="B502" i="4"/>
  <c r="B506" i="4"/>
  <c r="B510" i="4"/>
  <c r="B514" i="4"/>
  <c r="B518" i="4"/>
  <c r="B522" i="4"/>
  <c r="B526" i="4"/>
  <c r="B530" i="4"/>
  <c r="B534" i="4"/>
  <c r="B538" i="4"/>
  <c r="B542" i="4"/>
  <c r="B546" i="4"/>
  <c r="B550" i="4"/>
  <c r="B554" i="4"/>
  <c r="B487" i="4"/>
  <c r="B561" i="4"/>
  <c r="B565" i="4"/>
  <c r="B569" i="4"/>
  <c r="B573" i="4"/>
  <c r="B577" i="4"/>
  <c r="B581" i="4"/>
  <c r="B585" i="4"/>
  <c r="B589" i="4"/>
  <c r="B593" i="4"/>
  <c r="B597" i="4"/>
  <c r="B601" i="4"/>
  <c r="B605" i="4"/>
  <c r="B609" i="4"/>
  <c r="B613" i="4"/>
  <c r="B617" i="4"/>
  <c r="B621" i="4"/>
  <c r="B625" i="4"/>
  <c r="B629" i="4"/>
  <c r="B633" i="4"/>
  <c r="B491" i="4"/>
  <c r="B495" i="4"/>
  <c r="B499" i="4"/>
  <c r="B503" i="4"/>
  <c r="B507" i="4"/>
  <c r="B511" i="4"/>
  <c r="B515" i="4"/>
  <c r="B519" i="4"/>
  <c r="B523" i="4"/>
  <c r="B527" i="4"/>
  <c r="B531" i="4"/>
  <c r="B535" i="4"/>
  <c r="B539" i="4"/>
  <c r="B543" i="4"/>
  <c r="B547" i="4"/>
  <c r="B551" i="4"/>
  <c r="B555" i="4"/>
  <c r="G1777" i="1" l="1"/>
  <c r="F1777" i="1" s="1"/>
  <c r="F2020" i="1"/>
  <c r="F2022" i="1"/>
  <c r="G2057" i="1"/>
  <c r="G2077" i="1"/>
  <c r="G2067" i="1"/>
  <c r="H2077" i="1" s="1"/>
  <c r="G2037" i="1"/>
  <c r="G2087" i="1"/>
  <c r="G2027" i="1"/>
  <c r="F2036" i="1" s="1"/>
  <c r="F2027" i="1"/>
  <c r="F2019" i="1"/>
  <c r="H2087" i="1" l="1"/>
  <c r="F2033" i="1"/>
  <c r="F2035" i="1"/>
  <c r="F2031" i="1"/>
  <c r="F2032" i="1"/>
  <c r="F2029" i="1"/>
  <c r="F2030" i="1"/>
  <c r="F2028" i="1"/>
  <c r="H2037" i="1"/>
  <c r="F2034" i="1"/>
  <c r="H2027" i="1"/>
  <c r="D10" i="1"/>
  <c r="D11" i="1"/>
  <c r="H2067" i="1"/>
  <c r="G2047" i="1"/>
  <c r="G2097" i="1" s="1"/>
  <c r="H2057" i="1" l="1"/>
  <c r="H2047" i="1"/>
  <c r="H2097" i="1" l="1"/>
</calcChain>
</file>

<file path=xl/comments1.xml><?xml version="1.0" encoding="utf-8"?>
<comments xmlns="http://schemas.openxmlformats.org/spreadsheetml/2006/main">
  <authors>
    <author>Karovič Branislav</author>
  </authors>
  <commentList>
    <comment ref="B11" authorId="0">
      <text>
        <r>
          <rPr>
            <sz val="9"/>
            <color indexed="81"/>
            <rFont val="Tahoma"/>
            <family val="2"/>
            <charset val="238"/>
          </rPr>
          <t>ERDF + ŠR</t>
        </r>
      </text>
    </comment>
    <comment ref="B382" authorId="0">
      <text>
        <r>
          <rPr>
            <sz val="9"/>
            <color indexed="81"/>
            <rFont val="Tahoma"/>
            <family val="2"/>
            <charset val="238"/>
          </rPr>
          <t>V prípade, ak ide o projekt zameraný na podporu konkrétnej cieľovej skupiny vyberanej z číselníka v tabuľke č. 8 (popis cieľovej skupiny), automaticky je vyplnený nasledovný text: "Projekt je priamo zameraný na znevýhodnené skupiny."
V prípade, ak ide o projekt, ktorý nie je priamo zameraný na podporu znevýhodnených skupín, automaticky je vyplnený nasledovný text: "Projekt je v súlade s princípom podpory rovnosti mužov a žien a nediskriminácia."</t>
        </r>
      </text>
    </comment>
    <comment ref="B1770" authorId="0">
      <text>
        <r>
          <rPr>
            <sz val="9"/>
            <color indexed="81"/>
            <rFont val="Tahoma"/>
            <family val="2"/>
            <charset val="238"/>
          </rPr>
          <t>Max do 15 % z oprávnených personálnych výdavkov (rozpočtová kapitola 2)</t>
        </r>
      </text>
    </comment>
    <comment ref="B1795" authorId="0">
      <text>
        <r>
          <rPr>
            <sz val="9"/>
            <color indexed="81"/>
            <rFont val="Tahoma"/>
            <family val="2"/>
            <charset val="238"/>
          </rPr>
          <t>Max do 15 % z oprávnených personálnych výdavkov (rozpočtová kapitola 2)</t>
        </r>
      </text>
    </comment>
    <comment ref="B1820" authorId="0">
      <text>
        <r>
          <rPr>
            <sz val="9"/>
            <color indexed="81"/>
            <rFont val="Tahoma"/>
            <family val="2"/>
            <charset val="238"/>
          </rPr>
          <t>Max do 15 % z oprávnených personálnych výdavkov (rozpočtová kapitola 2)</t>
        </r>
      </text>
    </comment>
    <comment ref="B1845" authorId="0">
      <text>
        <r>
          <rPr>
            <sz val="9"/>
            <color indexed="81"/>
            <rFont val="Tahoma"/>
            <family val="2"/>
            <charset val="238"/>
          </rPr>
          <t>Max do 15 % z oprávnených personálnych výdavkov (rozpočtová kapitola 2)</t>
        </r>
      </text>
    </comment>
    <comment ref="B1870" authorId="0">
      <text>
        <r>
          <rPr>
            <sz val="9"/>
            <color indexed="81"/>
            <rFont val="Tahoma"/>
            <family val="2"/>
            <charset val="238"/>
          </rPr>
          <t>Max do 15 % z oprávnených personálnych výdavkov (rozpočtová kapitola 2)</t>
        </r>
      </text>
    </comment>
    <comment ref="B1895" authorId="0">
      <text>
        <r>
          <rPr>
            <sz val="9"/>
            <color indexed="81"/>
            <rFont val="Tahoma"/>
            <family val="2"/>
            <charset val="238"/>
          </rPr>
          <t>Max do 15 % z oprávnených personálnych výdavkov (rozpočtová kapitola 2)</t>
        </r>
      </text>
    </comment>
    <comment ref="B1920" authorId="0">
      <text>
        <r>
          <rPr>
            <sz val="9"/>
            <color indexed="81"/>
            <rFont val="Tahoma"/>
            <family val="2"/>
            <charset val="238"/>
          </rPr>
          <t>Max do 15 % z oprávnených personálnych výdavkov (rozpočtová kapitola 2)</t>
        </r>
      </text>
    </comment>
    <comment ref="B1945" authorId="0">
      <text>
        <r>
          <rPr>
            <sz val="9"/>
            <color indexed="81"/>
            <rFont val="Tahoma"/>
            <family val="2"/>
            <charset val="238"/>
          </rPr>
          <t>Max do 15 % z oprávnených personálnych výdavkov (rozpočtová kapitola 2)</t>
        </r>
      </text>
    </comment>
    <comment ref="B1970" authorId="0">
      <text>
        <r>
          <rPr>
            <sz val="9"/>
            <color indexed="81"/>
            <rFont val="Tahoma"/>
            <family val="2"/>
            <charset val="238"/>
          </rPr>
          <t>Max do 15 % z oprávnených personálnych výdavkov (rozpočtová kapitola 2)</t>
        </r>
      </text>
    </comment>
    <comment ref="B1995" authorId="0">
      <text>
        <r>
          <rPr>
            <sz val="9"/>
            <color indexed="81"/>
            <rFont val="Tahoma"/>
            <family val="2"/>
            <charset val="238"/>
          </rPr>
          <t>Max do 15 % z oprávnených personálnych výdavkov (rozpočtová kapitola 2)</t>
        </r>
      </text>
    </comment>
  </commentList>
</comments>
</file>

<file path=xl/comments10.xml><?xml version="1.0" encoding="utf-8"?>
<comments xmlns="http://schemas.openxmlformats.org/spreadsheetml/2006/main">
  <authors>
    <author>Karovič Branislav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38"/>
          </rPr>
          <t>Žiadateľ uvádza iba oprávnené výdavky v zmysle "Oprávnenosti výdavkov".</t>
        </r>
      </text>
    </comment>
  </commentList>
</comments>
</file>

<file path=xl/comments11.xml><?xml version="1.0" encoding="utf-8"?>
<comments xmlns="http://schemas.openxmlformats.org/spreadsheetml/2006/main">
  <authors>
    <author>Karovič Branislav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38"/>
          </rPr>
          <t>Žiadateľ uvádza iba oprávnené výdavky v zmysle "Oprávnenosti výdavkov".</t>
        </r>
      </text>
    </comment>
  </commentList>
</comments>
</file>

<file path=xl/comments2.xml><?xml version="1.0" encoding="utf-8"?>
<comments xmlns="http://schemas.openxmlformats.org/spreadsheetml/2006/main">
  <authors>
    <author>Karovič Branislav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38"/>
          </rPr>
          <t>Žiadateľ uvádza iba oprávnené výdavky v zmysle "Oprávnenosti výdavkov".</t>
        </r>
      </text>
    </comment>
  </commentList>
</comments>
</file>

<file path=xl/comments3.xml><?xml version="1.0" encoding="utf-8"?>
<comments xmlns="http://schemas.openxmlformats.org/spreadsheetml/2006/main">
  <authors>
    <author>Karovič Branislav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38"/>
          </rPr>
          <t>Žiadateľ uvádza iba oprávnené výdavky v zmysle "Oprávnenosti výdavkov".</t>
        </r>
      </text>
    </comment>
  </commentList>
</comments>
</file>

<file path=xl/comments4.xml><?xml version="1.0" encoding="utf-8"?>
<comments xmlns="http://schemas.openxmlformats.org/spreadsheetml/2006/main">
  <authors>
    <author>Karovič Branislav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38"/>
          </rPr>
          <t>Žiadateľ uvádza iba oprávnené výdavky v zmysle "Oprávnenosti výdavkov".</t>
        </r>
      </text>
    </comment>
  </commentList>
</comments>
</file>

<file path=xl/comments5.xml><?xml version="1.0" encoding="utf-8"?>
<comments xmlns="http://schemas.openxmlformats.org/spreadsheetml/2006/main">
  <authors>
    <author>Karovič Branislav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38"/>
          </rPr>
          <t>Žiadateľ uvádza iba oprávnené výdavky v zmysle "Oprávnenosti výdavkov".</t>
        </r>
      </text>
    </comment>
  </commentList>
</comments>
</file>

<file path=xl/comments6.xml><?xml version="1.0" encoding="utf-8"?>
<comments xmlns="http://schemas.openxmlformats.org/spreadsheetml/2006/main">
  <authors>
    <author>Karovič Branislav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38"/>
          </rPr>
          <t>Žiadateľ uvádza iba oprávnené výdavky v zmysle "Oprávnenosti výdavkov".</t>
        </r>
      </text>
    </comment>
  </commentList>
</comments>
</file>

<file path=xl/comments7.xml><?xml version="1.0" encoding="utf-8"?>
<comments xmlns="http://schemas.openxmlformats.org/spreadsheetml/2006/main">
  <authors>
    <author>Karovič Branislav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38"/>
          </rPr>
          <t>Žiadateľ uvádza iba oprávnené výdavky v zmysle "Oprávnenosti výdavkov".</t>
        </r>
      </text>
    </comment>
  </commentList>
</comments>
</file>

<file path=xl/comments8.xml><?xml version="1.0" encoding="utf-8"?>
<comments xmlns="http://schemas.openxmlformats.org/spreadsheetml/2006/main">
  <authors>
    <author>Karovič Branislav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38"/>
          </rPr>
          <t>Žiadateľ uvádza iba oprávnené výdavky v zmysle "Oprávnenosti výdavkov".</t>
        </r>
      </text>
    </comment>
  </commentList>
</comments>
</file>

<file path=xl/comments9.xml><?xml version="1.0" encoding="utf-8"?>
<comments xmlns="http://schemas.openxmlformats.org/spreadsheetml/2006/main">
  <authors>
    <author>Karovič Branislav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38"/>
          </rPr>
          <t>Žiadateľ uvádza iba oprávnené výdavky v zmysle "Oprávnenosti výdavkov".</t>
        </r>
      </text>
    </comment>
  </commentList>
</comments>
</file>

<file path=xl/sharedStrings.xml><?xml version="1.0" encoding="utf-8"?>
<sst xmlns="http://schemas.openxmlformats.org/spreadsheetml/2006/main" count="9662" uniqueCount="1469">
  <si>
    <t xml:space="preserve">Žiadosť o poskytnutie nenávratného finančného príspevku     </t>
  </si>
  <si>
    <t xml:space="preserve">Operačný program: </t>
  </si>
  <si>
    <t xml:space="preserve">Žiadateľ / Vedúci partner: </t>
  </si>
  <si>
    <t xml:space="preserve">Názov projektu:                         </t>
  </si>
  <si>
    <t xml:space="preserve">Akronym:                       </t>
  </si>
  <si>
    <t xml:space="preserve">Kód výzvy: </t>
  </si>
  <si>
    <t>Celkové výdavky projektu:</t>
  </si>
  <si>
    <t>Požadovaná výška NFP:</t>
  </si>
  <si>
    <t>Hlavný cezhraničný partner:</t>
  </si>
  <si>
    <t>Projektový partner 1, 2, 3, ...:</t>
  </si>
  <si>
    <t>1. Identifikácia žiadateľa / Vedúceho partnera a ostatných partnerov projektu</t>
  </si>
  <si>
    <t>1.1 Identifikácia Vedúceho partnera (VP)</t>
  </si>
  <si>
    <t>Titul</t>
  </si>
  <si>
    <t>Meno</t>
  </si>
  <si>
    <t>Priezvisko</t>
  </si>
  <si>
    <t>Titul za menom</t>
  </si>
  <si>
    <t>Funkcia v inštitúcii</t>
  </si>
  <si>
    <t>Predmet činnosti VP:</t>
  </si>
  <si>
    <t>1.1.2 Komunikácia VP vo veci žiadosti o NFP</t>
  </si>
  <si>
    <t>E-mail:</t>
  </si>
  <si>
    <t>Telefón / mobil:</t>
  </si>
  <si>
    <t>1.2 Identifikácia Hlavného cezhraničného partnera (HCP)</t>
  </si>
  <si>
    <t>Predmet činnosti HCP:</t>
  </si>
  <si>
    <t>1.2.2 Komunikácia HCP vo veci žiadosti o NFP</t>
  </si>
  <si>
    <t>1.3.1 Identifikácia organizačnej zložky PP 1 zodpovednej za realizáciu projektu</t>
  </si>
  <si>
    <t>1.3.2 Komunikácia PP 1 vo veci žiadosti o NFP</t>
  </si>
  <si>
    <t>2. Identifikácia projektu</t>
  </si>
  <si>
    <t xml:space="preserve">Identifikácia príspevku k princípu udržateľného rozvoja: </t>
  </si>
  <si>
    <t xml:space="preserve">Identifikácia príspevku k princípu podpory rovnosti mužov a žien a nediskriminácia: </t>
  </si>
  <si>
    <t>3. Miesto realizácie projektu</t>
  </si>
  <si>
    <t>Okres (NUTS IV):</t>
  </si>
  <si>
    <t>Obec:</t>
  </si>
  <si>
    <t>3.2 Aktivity projektu realizované mimo oprávnené programové územie</t>
  </si>
  <si>
    <t>áno/nie</t>
  </si>
  <si>
    <t xml:space="preserve">Požadovaná výška výdavkov na aktivity mimo oprávnené programové územie: </t>
  </si>
  <si>
    <t>4. Popis projektu</t>
  </si>
  <si>
    <t>4.1 Stručný popis projektu</t>
  </si>
  <si>
    <t>4.2 Popis východiskovej situácie a zdôvodnenie potreby realizácie projektu</t>
  </si>
  <si>
    <t xml:space="preserve">4.3 Spôsob realizácie aktivít projektu </t>
  </si>
  <si>
    <t>4.4 Situácia po realizácii projektu a udržateľnosť projektu</t>
  </si>
  <si>
    <t xml:space="preserve">4.5 Administratívna a prevádzková kapacita žiadateľa a ostatných projektových partnerov </t>
  </si>
  <si>
    <t>4.6 Zdôvodnenie potreby cezhraničného prístupu v rámci projektu</t>
  </si>
  <si>
    <t>5.  Popis cieľovej skupiny</t>
  </si>
  <si>
    <t>6.  Harmonogram realizácie aktivít</t>
  </si>
  <si>
    <t>Projektová aktivita</t>
  </si>
  <si>
    <t xml:space="preserve">Začiatok realizácie aktivity </t>
  </si>
  <si>
    <t>Koniec realizácie aktivity</t>
  </si>
  <si>
    <t>Zapojenie partnerov</t>
  </si>
  <si>
    <t>7. Aktivity partnerov v projekte a očakávané merateľné ukazovatele</t>
  </si>
  <si>
    <t>Názov partnera:</t>
  </si>
  <si>
    <t xml:space="preserve">Popis projektovej aktivity: </t>
  </si>
  <si>
    <t>Kód</t>
  </si>
  <si>
    <t>Názov</t>
  </si>
  <si>
    <t>Merná jednotka</t>
  </si>
  <si>
    <t>Cieľová hodnota</t>
  </si>
  <si>
    <t>Príznak rizika</t>
  </si>
  <si>
    <t>Relevancia k HP</t>
  </si>
  <si>
    <t>N/A</t>
  </si>
  <si>
    <t>8. Spolupráca a dopad</t>
  </si>
  <si>
    <t>8.1.1 Spoločná príprava</t>
  </si>
  <si>
    <t>8.1.2 Spoločná realizácia</t>
  </si>
  <si>
    <t>8.1.3 Spoločný personál</t>
  </si>
  <si>
    <t>8.2.1 Spoločenský dopad</t>
  </si>
  <si>
    <t>8.2.2 Dopad na cieľové skupiny</t>
  </si>
  <si>
    <t>8.2.3 Finančný dopad</t>
  </si>
  <si>
    <t>8.2.4 Územný dopad</t>
  </si>
  <si>
    <t>9. Rozpočet projektu</t>
  </si>
  <si>
    <t>Označenie partnera:</t>
  </si>
  <si>
    <t>Vedúci partner</t>
  </si>
  <si>
    <t>1. PRÍPRAVA PROJEKTU (max 5% z celkového rozpočtu)</t>
  </si>
  <si>
    <t>Požadovaná suma na rozpočtovú kapitolu:</t>
  </si>
  <si>
    <t>2. PERSONÁLNE VÝDAVKY</t>
  </si>
  <si>
    <t>Výdavky na zamestnancov podľa čl.19 nar.1299/2013 (20% paušalizácia):</t>
  </si>
  <si>
    <t>3. CESTOVNÉ VÝDAVKY A VÝDAVKY NA UBYTOVANIE</t>
  </si>
  <si>
    <t>4. VÝDAVKY NA EXPERTÍZU A INÉ EXTERNÉ SLUŽBY</t>
  </si>
  <si>
    <t>5. VÝDAVKY NA VYBAVENIE</t>
  </si>
  <si>
    <t>6. INVESTÍCIE</t>
  </si>
  <si>
    <t>7. KANCELÁRSKE, ADMINISTRATÍVNE A INÉ NEPRIAME VÝDAVKY</t>
  </si>
  <si>
    <t>15 % Flat rate podľa čl.68 ods.1 písm.b) nar.1303/2013:</t>
  </si>
  <si>
    <t>ÁNO</t>
  </si>
  <si>
    <t>Požadovaná suma príspevku z ERDF (max 85%)</t>
  </si>
  <si>
    <t>Výška spoluúčasti žiadateľa (vlastné zdroje)</t>
  </si>
  <si>
    <t>Hlavný cezhraničný partner</t>
  </si>
  <si>
    <t>Názov VP:</t>
  </si>
  <si>
    <t>Podiel (%):</t>
  </si>
  <si>
    <t>SUMA CELKOM 
(EUR):</t>
  </si>
  <si>
    <t>Názov HCP:</t>
  </si>
  <si>
    <t>SUMA CELKOM (EUR):</t>
  </si>
  <si>
    <t>VÝDAVKY CELKOM:</t>
  </si>
  <si>
    <t>Výdavky na prípravu projektu:</t>
  </si>
  <si>
    <t>Výdavky na zamestnancov podľa čl. 19 Nariadenia (EU) 1299/2013:</t>
  </si>
  <si>
    <t>15 % Flat rate podľa čl. 68 ods. 1 písm. b) Nariadenia (EU) 1303/2013:</t>
  </si>
  <si>
    <t>Výdavky mimo oprávnené územie:</t>
  </si>
  <si>
    <t xml:space="preserve"> </t>
  </si>
  <si>
    <t>9.C Spolufinancovanie</t>
  </si>
  <si>
    <t>Partner</t>
  </si>
  <si>
    <t>Suma v EUR</t>
  </si>
  <si>
    <t>Podiel v %</t>
  </si>
  <si>
    <t>Suma celkom v EUR</t>
  </si>
  <si>
    <t>Podiel celkom v %</t>
  </si>
  <si>
    <t>Celkový rozpočet projektu:</t>
  </si>
  <si>
    <t>VP</t>
  </si>
  <si>
    <t>HCP</t>
  </si>
  <si>
    <t>Spolufinancovanie zo zdrojov EÚ (EFRR):</t>
  </si>
  <si>
    <t>Spolufinancovanie zo zdrojov štátneho rozpočtu:</t>
  </si>
  <si>
    <t>Spolufinancovanie z rozpočtu kraja:</t>
  </si>
  <si>
    <t>Spolufinancovanie z rozpočtu obce/mesta:</t>
  </si>
  <si>
    <t>Iné verejné zdroje:</t>
  </si>
  <si>
    <t>SPOLU:</t>
  </si>
  <si>
    <t>11.  Čestné vyhlásenie žiadateľa</t>
  </si>
  <si>
    <t>Ja, dolupodpísaný žiadateľ (Vedúci partner) / Hlavný cezhraničný partner čestne vyhlasujem, že:</t>
  </si>
  <si>
    <t>Titul, meno a priezvisko štatutárneho orgánu žiadateľa (VP), titul za menom:</t>
  </si>
  <si>
    <t>Podpis:</t>
  </si>
  <si>
    <t>Miesto podpisu:</t>
  </si>
  <si>
    <t>Dátum podpisu:</t>
  </si>
  <si>
    <t>Titul, meno a priezvisko štatutárneho orgánu žiadateľa (HCP), titul za menom:</t>
  </si>
  <si>
    <t>1. Príprava projektu (max 5% z celkového rozpočtu)</t>
  </si>
  <si>
    <t>Percentá:</t>
  </si>
  <si>
    <t>Suma:</t>
  </si>
  <si>
    <t>Názov položky</t>
  </si>
  <si>
    <t>Jednotka</t>
  </si>
  <si>
    <t>Popis</t>
  </si>
  <si>
    <t>Aktivita</t>
  </si>
  <si>
    <t>Počet jednotiek</t>
  </si>
  <si>
    <t>Cena za jednotku</t>
  </si>
  <si>
    <t>Spolu</t>
  </si>
  <si>
    <t>2. Personálne výdavky</t>
  </si>
  <si>
    <t>Pracovná pozícia</t>
  </si>
  <si>
    <t>prac.pomer/úvezok</t>
  </si>
  <si>
    <t>TPP</t>
  </si>
  <si>
    <t>hod</t>
  </si>
  <si>
    <t>3. Cestovné výdavky a výdavky na ubytovanie</t>
  </si>
  <si>
    <t>4. Výdavky na expertízu a iné externé služby</t>
  </si>
  <si>
    <t>5. Výdavky na vybavenie</t>
  </si>
  <si>
    <t>6. Investície</t>
  </si>
  <si>
    <t>7. Kancelárske, administratívne a iné nepriame výdavky</t>
  </si>
  <si>
    <t>Výdavky spolu:</t>
  </si>
  <si>
    <t>Priame výdavky projektu:</t>
  </si>
  <si>
    <t>Nepriame výdavky projektu:</t>
  </si>
  <si>
    <t>Obchodné meno/názov:</t>
  </si>
  <si>
    <r>
      <t>Sídlo:</t>
    </r>
    <r>
      <rPr>
        <i/>
        <sz val="12"/>
        <color indexed="8"/>
        <rFont val="Arial Narrow"/>
        <family val="2"/>
        <charset val="238"/>
      </rPr>
      <t/>
    </r>
  </si>
  <si>
    <t>IČO:</t>
  </si>
  <si>
    <t>DIČ:</t>
  </si>
  <si>
    <r>
      <t>IČZ:</t>
    </r>
    <r>
      <rPr>
        <i/>
        <sz val="12"/>
        <color indexed="8"/>
        <rFont val="Arial Narrow"/>
        <family val="2"/>
        <charset val="238"/>
      </rPr>
      <t/>
    </r>
  </si>
  <si>
    <t>IČ DPH:</t>
  </si>
  <si>
    <t>Platiteľ DPH:</t>
  </si>
  <si>
    <t>Adresa na doručovanie písomností:</t>
  </si>
  <si>
    <t>1.3 Identifikácia partnera projektu 1 (PP 1)</t>
  </si>
  <si>
    <t xml:space="preserve">Názov projektu: </t>
  </si>
  <si>
    <t xml:space="preserve">Akronym: </t>
  </si>
  <si>
    <t xml:space="preserve">Kód žiadosti o NFP: </t>
  </si>
  <si>
    <t xml:space="preserve">Výzva: </t>
  </si>
  <si>
    <t xml:space="preserve">Interreg V-A Slovenská republika – Česká republika </t>
  </si>
  <si>
    <t xml:space="preserve">Prioritná os: </t>
  </si>
  <si>
    <t xml:space="preserve">Oblasť intervencie: </t>
  </si>
  <si>
    <t xml:space="preserve">Hospodárska činnosť: </t>
  </si>
  <si>
    <t xml:space="preserve">Typ územia: </t>
  </si>
  <si>
    <t xml:space="preserve">Forma financovania: </t>
  </si>
  <si>
    <t>Interreg V-A Slovenská republika - Česká republika</t>
  </si>
  <si>
    <t xml:space="preserve">Názov: </t>
  </si>
  <si>
    <t xml:space="preserve">Sídlo: </t>
  </si>
  <si>
    <t>01 Nenávratný grant</t>
  </si>
  <si>
    <t>Prioritná os</t>
  </si>
  <si>
    <t>1 Využívanie inovačného potenciálu</t>
  </si>
  <si>
    <t>2 Kvalitné životné prostredie</t>
  </si>
  <si>
    <t>3 Rozvoj miestnych iniciatív</t>
  </si>
  <si>
    <t>4 Technická pomoc</t>
  </si>
  <si>
    <t>Špecifický (konkrétny) cieľ</t>
  </si>
  <si>
    <t>1.1 Zvýšenie relevantnosti obsahu vzdelávania pre potreby trhu práce s cieľom zlepšenia uplatniteľnosti na trhu práce</t>
  </si>
  <si>
    <t>1.2 Zintenzívnenie využívania výsledkov aplikovaného výskumu najmä malými a strednými podnikmi</t>
  </si>
  <si>
    <t>2.1 Zvýšenie atraktívnosti kultúrneho a prírodného dedičstva pre obyvateľov a návštevníkov cezhraničného regiónu</t>
  </si>
  <si>
    <t>2.2 Ochrana biodiverzity cezhraničného územia prostredníctvom spolupráce v oblasti ochrany a koordinovaného riadenia prírodne významných území</t>
  </si>
  <si>
    <t>3.1 Zvýšenie kvalitatívnej úrovne cezhraničnej spolupráce miestnych a regionálnych aktérov</t>
  </si>
  <si>
    <t>4.1 Zabezpečenie kvalitneja plynulej implementácie programu ako predpokladu zabezpečenia dosiahnutia stanovených cieľov</t>
  </si>
  <si>
    <t>Oblasť intervencie</t>
  </si>
  <si>
    <t>116 Zlepšenie kvality a efektívnosti terciárneho a ekvivalentného vzdelávania a prístupu k nemu s cieľom zvýšiť počet študujúcich a úroveň vzdelania, najmä v prípade znevýhodnených skupín.</t>
  </si>
  <si>
    <t>117 Zlepšovanie rovnocenného prístupu  k celoživotnému vzdelávaniu pre všetky vekové skupiny v rámci formálneho, neformálneho a informálneho vzdelávania, zvyšovanie vedomostí, zručností a spôsobilostí pracovnej sily  a podpora flexibilných spôsobov vzdelávania, a to aj usmerňovanímpri výbere povolania  a potvrdzovaním nadobudnutých zručností.</t>
  </si>
  <si>
    <t>118 Zvyšovanie významu systémov vzdelávania a odbornej prípravy z hľadiska pracovného trhu, uľahčovanie prechodu od vzdelávania k zamestnaniu a zlepšovanie systémov odborného vzdelávania a prípravy a ich kvality, a to aj prostredníctvom mechanizmov na predvídanie zručností, úpravu učebných plánov a vytváranie a rozvoj systémov vzdelávania na pracovisku vrátane systémov duálneho vzdelávania a učňovského vzdelávania.</t>
  </si>
  <si>
    <t>060 Výskumné a inovačné činnosti vo verejných výskumných strediskách a v kompetenčných centrách vrátane nadväzovania kontaktov</t>
  </si>
  <si>
    <t>062 Transfer technológií a spolupráca medzi univerzitami a podnikmi najmä v prospech MSP</t>
  </si>
  <si>
    <t>063 Podpora klastrov a podnikateľských sietí najmä v prospech MSP</t>
  </si>
  <si>
    <t>064 Výskumné a inovačné procesy v MSP (vrátane systémov poukazov, inovácií v oblasti postupov, projektov, služieb a sociálnej inovácie)</t>
  </si>
  <si>
    <t>034 Rekonštruované alebo skvalitnené iné typy ciest (diaľnice, národné, regionálne alebo miestne cesty)</t>
  </si>
  <si>
    <t>085 Ochrana a posilnenie biodiverzity, ochrana prírody a zelená infraštruktúra</t>
  </si>
  <si>
    <t>090 Cyklistické trasy a turistické chodníky</t>
  </si>
  <si>
    <t xml:space="preserve">092 Ochrana, rozvoj a podpora verejných aktív cestovného ruchu </t>
  </si>
  <si>
    <t>094 Ochrana, rozvoj a podpora verejných aktív v oblasti kultúry a kultúrneho dedičstva</t>
  </si>
  <si>
    <t>119 Investície do inštitucionálnych kapacít a do efektívnosti verejných správ a verejných služieb na národnej, regionálnej a miestnej úrovni v záujme reforiem, lepšej právnej úpravy a dobrej správy</t>
  </si>
  <si>
    <t>121 Príprava, vykonávanie, monitorovanie a kontrola</t>
  </si>
  <si>
    <t>122 Hodnotenie a štúdie</t>
  </si>
  <si>
    <t xml:space="preserve">123 Informovanie a komunikácia </t>
  </si>
  <si>
    <t>Forma financovania</t>
  </si>
  <si>
    <t>Typ územia</t>
  </si>
  <si>
    <t>01 Veľké mestské oblasti (husté osídlenie &gt; 50 000 obyvateľov</t>
  </si>
  <si>
    <t>02 Malé mestské oblasti (stredne husté osídlenie &gt; 5 000 obyvateľov)</t>
  </si>
  <si>
    <t xml:space="preserve">03 Vidiecke oblasti (riedke osídlenie) </t>
  </si>
  <si>
    <t>Výzva</t>
  </si>
  <si>
    <t>INTERREG V-A SK-CZ/2016/01</t>
  </si>
  <si>
    <t>INTERREG V-A SK-CZ/2016/02</t>
  </si>
  <si>
    <t>INTERREG V-A SK-CZ/2016/03</t>
  </si>
  <si>
    <t>INTERREG V-A SK-CZ/2016/04</t>
  </si>
  <si>
    <t>PO</t>
  </si>
  <si>
    <t>KC</t>
  </si>
  <si>
    <t>Oblasť intervencie podľa PO</t>
  </si>
  <si>
    <r>
      <t>Štatutárny orgán:</t>
    </r>
    <r>
      <rPr>
        <i/>
        <sz val="12"/>
        <color indexed="8"/>
        <rFont val="Arial Narrow"/>
        <family val="2"/>
        <charset val="238"/>
      </rPr>
      <t/>
    </r>
  </si>
  <si>
    <t>Identifikácia osoby/osôb zastupujúcich organizačnú zložku:</t>
  </si>
  <si>
    <r>
      <t>Kontaktné údaje a adresa na doručovanie písomností</t>
    </r>
    <r>
      <rPr>
        <b/>
        <i/>
        <sz val="12"/>
        <color indexed="8"/>
        <rFont val="Arial Narrow"/>
        <family val="2"/>
        <charset val="238"/>
      </rPr>
      <t/>
    </r>
  </si>
  <si>
    <t>Kontaktná osoba:</t>
  </si>
  <si>
    <t>1.4 Identifikácia partnera projektu 2 (PP 2)</t>
  </si>
  <si>
    <t>1.4.1 Identifikácia organizačnej zložky PP 2 zodpovednej za realizáciu projektu</t>
  </si>
  <si>
    <t>1.4.2 Komunikácia PP 2 vo veci žiadosti o NFP</t>
  </si>
  <si>
    <t>1.5 Identifikácia partnera projektu 3 (PP 3)</t>
  </si>
  <si>
    <t>1.5.1 Identifikácia organizačnej zložky PP 3 zodpovednej za realizáciu projektu</t>
  </si>
  <si>
    <t>1.5.2 Komunikácia PP 3 vo veci žiadosti o NFP</t>
  </si>
  <si>
    <t>Vyšší územný celok (NUTS III):</t>
  </si>
  <si>
    <t xml:space="preserve">Región (NUTS II): </t>
  </si>
  <si>
    <t>Parcelné čísla a súpisné čísla stavieb, na ktorých sa projekt realizuje (pozemok/budova):</t>
  </si>
  <si>
    <t>3.1.1 Miesto realizácie projektu v Slovenskej republike</t>
  </si>
  <si>
    <t>NUTS II - SR</t>
  </si>
  <si>
    <t>západné Slovensko</t>
  </si>
  <si>
    <t>stredné Slovensko</t>
  </si>
  <si>
    <t>východné Slovensko</t>
  </si>
  <si>
    <t>NUTS III - SR</t>
  </si>
  <si>
    <t>Trnavský samosprávny kraj</t>
  </si>
  <si>
    <t>Trenčiansky samosprávny kraj</t>
  </si>
  <si>
    <t>Žilinský samosprávny kraj</t>
  </si>
  <si>
    <t>NUTS II - ČR</t>
  </si>
  <si>
    <t>NUTS III - ČR</t>
  </si>
  <si>
    <t>Jihovýchod</t>
  </si>
  <si>
    <t>Střední Morava</t>
  </si>
  <si>
    <t>Moravskoslezsko</t>
  </si>
  <si>
    <t>Jihomoravský kraj</t>
  </si>
  <si>
    <t>Zlínský kraj</t>
  </si>
  <si>
    <t>Moravskoslezský kraj</t>
  </si>
  <si>
    <t>-</t>
  </si>
  <si>
    <t>3.1.2 Miesto realizácie projektu v Českej republike</t>
  </si>
  <si>
    <t xml:space="preserve">Štát (NUTS I): </t>
  </si>
  <si>
    <t xml:space="preserve">Typ aktivity: </t>
  </si>
  <si>
    <t>Projektová aktivita:</t>
  </si>
  <si>
    <t>AKTIVITY</t>
  </si>
  <si>
    <t>Typ aktivity</t>
  </si>
  <si>
    <t xml:space="preserve">Analýza spoločných potrieb/výziev. </t>
  </si>
  <si>
    <t>Spoločné nástroje na podporu odborného vzdelávania v cezhraničnom regióne</t>
  </si>
  <si>
    <t>Príprava nových spoločných vzdelávacích programov/výstupov.</t>
  </si>
  <si>
    <t>Príprava inovovaných spoločných vzdelávacích programov/výstupov.</t>
  </si>
  <si>
    <t xml:space="preserve">Testovanie vytvorených spoločných vzdelávacích programov/výstupov v praxi a vyhodnotenie efektivity[1] (napr. prostredníctvom školení, skúšobných lekcií, spoločných prác).  </t>
  </si>
  <si>
    <t xml:space="preserve">Zavedenie (využitie) vytvorených spoločných vzdelávacích programov/výstupov do praxe a vyhodnotenie efektivity1 (zavedenie do procesu výučby). </t>
  </si>
  <si>
    <t>Vytvorené spoločné prvky systému vzdelávania aplikované v cezhraničnom regióne</t>
  </si>
  <si>
    <t>Zavedenie a využitie e-learningu.</t>
  </si>
  <si>
    <t xml:space="preserve">Vydanie/tlač pracovných listov/ pracovných zošitov, učebníc/učebných textov/metodických príručiek. </t>
  </si>
  <si>
    <t>Školenie/tréning doktorandov/pedagógov.</t>
  </si>
  <si>
    <t>Počet účastníkov cezhraničných programov spoločného vzdelávania a odbornej prípravy na podporu zamestnanosti mladých ľudí, možnosti vzdelávania a vyššieho odborného vzdelávania (spoločný pre EÚS č. 46)</t>
  </si>
  <si>
    <t>Výmenné stáže doktorandov/pedagógov.</t>
  </si>
  <si>
    <t>Výmenné stáže/pobyty žiakov/študentov.</t>
  </si>
  <si>
    <t>Realizácia seminárov.</t>
  </si>
  <si>
    <t>Spoločná konferencia.</t>
  </si>
  <si>
    <t xml:space="preserve">Prezentácia spoločných výstupov/propagácia (doplnková aktivita).  </t>
  </si>
  <si>
    <t>Vydanie/tlač publikačných výstupov.</t>
  </si>
  <si>
    <t>Obstaranie vybavenia potrebného k príprave/zavedeniu spoločných programov/výstupov.</t>
  </si>
  <si>
    <t>Stavebné práce/úpravy súvisiace so zavedením spoločných vzdelávacích programov/výstupov.</t>
  </si>
  <si>
    <t>Obstaranie nehnuteľností súvisiacich so zavedením spoločných vzdelávacích programov/výstupov.</t>
  </si>
  <si>
    <t>Spracovanie štúdie k systematizácii spolupráce medzi vzdelávacími inštitúciami a zamestnávateľmi</t>
  </si>
  <si>
    <t>Spracovanie spoločnej stratégie</t>
  </si>
  <si>
    <t>Spracovanie spoločnej analýzy/štúdie  v oblasti priblíženia ponuky vzdelávania a potrieb trhu práce za podmienky ich reálneho uplatnenia</t>
  </si>
  <si>
    <t>Spracovanie spoločnej koncepcie smerujúcej k zlepšeniu postavenia absolventov na cezhraničnom trhu práce</t>
  </si>
  <si>
    <t>Aktivita smerujúca k odstráneniu bariér pri uznávaní kvalifikácií medzi oboma členskými štátmi</t>
  </si>
  <si>
    <t>Spracovanie spoločnej databázy</t>
  </si>
  <si>
    <t>Poriadení vybavení nevyhnutného pre realizáciu praxe/výučby</t>
  </si>
  <si>
    <t>Vytvorenie spoločného informačného/manažérskeho systému</t>
  </si>
  <si>
    <t>Realizácia spoločnej vzdelávacej aktivity v spolupráci s inštitúciami trhu práce</t>
  </si>
  <si>
    <t>Spoločná príprava konceptu praktickej výučby v podnikoch či inštitúciách (napr. koncepty duálneho vzdelávania)</t>
  </si>
  <si>
    <t>Aktivity k zavádzaní opatrení / realizácia stratégie</t>
  </si>
  <si>
    <t>Realizácia zavedenia potrebných prvkov teórie/praxe do výučby zo strany zamestnávateľov (aj formou firemných škôl)</t>
  </si>
  <si>
    <t>Realizácia cezhraničných stáží a praxí  žiakov a študentov škôl u potenciálnych zamestnávateľov</t>
  </si>
  <si>
    <t>Spracovanie analýzy potrieb zamestnávateľov v cezhraničnom regióne</t>
  </si>
  <si>
    <t>Vydanie/tlač publikačných výstupov</t>
  </si>
  <si>
    <t>Prezentácia spoločných výstupov/propagácia (doplnková aktivita)</t>
  </si>
  <si>
    <t>Realizácia spoločného seminára/konferencie/okrúhleho stola</t>
  </si>
  <si>
    <t>Realizácia propagačného/informačného/osvetového opatrení smerovaného voči zamestnávateľom v spoločnom regióne</t>
  </si>
  <si>
    <t>Príprava a realizácia výmenného pobytu/stáže pedagógov</t>
  </si>
  <si>
    <t>Príprava a realizácia výmenného pobytu/stáže žiakov/študentov</t>
  </si>
  <si>
    <t>Nákup vybavenia potrebného pre realizáciu aktivít projektu</t>
  </si>
  <si>
    <t>Spracovaní výstupov z výmenného pobytu/stáže</t>
  </si>
  <si>
    <t>Stavebné úpravy súvisiace s umiestnením vybavenia pre realizáciu projektu</t>
  </si>
  <si>
    <t>Prezentačné a propagačné aktivity vo vzťahu k realizovanému projektu (iba doplnkovo)</t>
  </si>
  <si>
    <t>Vytvorenie pracovnej/expertnej skupiny</t>
  </si>
  <si>
    <t>Stretnutie pracovnej/ expertnej skupiny</t>
  </si>
  <si>
    <t>Vytvorenie partnerskej siete vzdelávacích inštitúcií a regionálnych zamestnávateľov za účelom rozvoja ľudských zdrojov v prihraničnom regióne</t>
  </si>
  <si>
    <t>Zavádzanie nových riešení a prístupov v oblasti rozvoja ľudských zdrojov</t>
  </si>
  <si>
    <t>Spracovanie spoločných plánov/koncepcií/ stratégií rozvoja ľudských zdrojov vrátane celoživotného vzdelávania</t>
  </si>
  <si>
    <t>Vytvorenie spoločnej databázy v oblasti rozvoja ľudských zdrojov</t>
  </si>
  <si>
    <t>Vytvorenie spoločnej informačnej platformy v oblasti  rozvoja ľudských zdrojov</t>
  </si>
  <si>
    <t>Vytvorenie spoločnej informačnej platformy v oblasti  celoživotného vzdelávania</t>
  </si>
  <si>
    <t>Tvorba kanálu/mechanizmu výmeny a zdieľania informácií a dát</t>
  </si>
  <si>
    <t>Definovanie spoločných tém, potrieb a problémov</t>
  </si>
  <si>
    <t>Dotazníkové šetrenie</t>
  </si>
  <si>
    <t>Zber dát</t>
  </si>
  <si>
    <t>Spracovanie externých posudkov/ hodnotení</t>
  </si>
  <si>
    <t>Realizácia okrúhlych stolov k prepojení  regionálnych aktérov v oblasti celoživotného vzdelávania</t>
  </si>
  <si>
    <t>Realizácia okrúhlych stolov k prepojení  regionálnych aktérov v oblasti rozvoja ľudských zdrojov</t>
  </si>
  <si>
    <t>Realizácia stretnutí  HR špecialistov pôsobiacich v príhraničnom území smerujúca k výmene skúseností/ know-how  a definícii potrieb trhu práce</t>
  </si>
  <si>
    <t>Realizácia spoločného seminára/ konferencie k problematike rozvoja ľudských zdrojov</t>
  </si>
  <si>
    <t xml:space="preserve">Realizácia spoločných propagačných materiálov k podpore rozvoja celoživotného vzdelávania </t>
  </si>
  <si>
    <t>Verejná prezentácia/ diskusia</t>
  </si>
  <si>
    <t xml:space="preserve">Prezentačné a propagačné aktivity vo vzťahu k realizovanému projektu </t>
  </si>
  <si>
    <t>Podporené partnerstvá v oblasti vzdelávania (vrátane celoživotného vzdelávania)</t>
  </si>
  <si>
    <t>Usporiadane spoločného veľtrhu prezentujúceho vzdelávacie aktivity a uplatniteľnosť na trhu práce (vrátane poriadení stánkov, ich vybavení, propagačných materiálov, poplatkov)</t>
  </si>
  <si>
    <t>Vytvorenie spoločnej internetovej prezentácie</t>
  </si>
  <si>
    <t>Realizácia spoločnej burzy príležitostí</t>
  </si>
  <si>
    <t>Vytvorenie spoločnej databázy</t>
  </si>
  <si>
    <t>Poriadenie vybavení v súvislosti s realizáciou prezentačných aktivít</t>
  </si>
  <si>
    <t>Realizácia spoločných konferencií/seminárov</t>
  </si>
  <si>
    <t>Realizácia spoločného prezentačného podujatí  k zvýšeniu povedomia žiakov a rodičov o ponuke vzdelávania najme v technických odboroch</t>
  </si>
  <si>
    <t>Účasť na veľtrhoch trhu práce (vrátane poriadení stánkov, ich vybavení, propagačných materiálov, poplatkov)</t>
  </si>
  <si>
    <t>Realizácia dní otvorených dverí</t>
  </si>
  <si>
    <t>Vytvorenie propagačných materiálov</t>
  </si>
  <si>
    <t>Realizácia konzultácií a poradenstva</t>
  </si>
  <si>
    <t>Vytvorenie siete vzdelávacích inštitúcií a zamestnávateľov k prenosu skúseností, požiadaviek trhu práce na vzdelávací systém, zaistenie odborných stáží priamo u zamestnávateľov, zdielaní potrebnej infraštruktúry, zdielaní dát a informácií</t>
  </si>
  <si>
    <t>Spracovanie spoločných metodík</t>
  </si>
  <si>
    <t>Využitie spoločne pripravených foriem výučby (workshopy pre žiakov a študentov, skúšobné lekcie, spoločné práce žiakov/študentov)</t>
  </si>
  <si>
    <t>Vytvorenie prvkov spoločnej výučby orientovaného na reálne potreby trhu práce najme v technických oboroch</t>
  </si>
  <si>
    <t>Výmenné stáže žiakov/študentov za účelom získanie praxe pri využití nových technológií, zariadení a vzdelávacích postupov</t>
  </si>
  <si>
    <t>Školenie pedagógov za účelom získanie praxe pri využití nových technológií, zariadení a vzdelávacích postupov</t>
  </si>
  <si>
    <t>Výmenné stáže pedagógov za účelom získanie praxe pri využití nových technológií, zariadení a vzdelávacích postupov</t>
  </si>
  <si>
    <t xml:space="preserve">Stretnutia zainteresovaných osôb k vzájomnej výmene skúseností  a získaných poznatkov z realizácie projektu </t>
  </si>
  <si>
    <t>Príprava spoločných vzdelávacích výstupov/ programov</t>
  </si>
  <si>
    <t>Stavebné práce/ úpravy v súvislosti so skvalitnením vzdelávacej infraštruktúry</t>
  </si>
  <si>
    <t>Spracovanie projektovej/realizačnej dokumentácie</t>
  </si>
  <si>
    <t>Poriadenie vybavenia pre spoločnú odbornú prípravu</t>
  </si>
  <si>
    <t>Zaistenie prevádzky poriadeného vybavení  pre účely realizácie vzdelávacích aktivít projektu (materiál, energie, atď.)</t>
  </si>
  <si>
    <t>Prezentačné a propagačné aktivity vo vzťahu k realizovanému projektu</t>
  </si>
  <si>
    <t>Vytvorenie siete vzdelávacích inštitúcií a zamestnávateľov k prenosu skúseností, požiadaviek trhu práce na vzdelávací systém, zaistenie odborných stáží priamo u zamestnávateľov, zdieľanie potrebnej infraštruktúry, zdieľanie dát a informácií</t>
  </si>
  <si>
    <t>Zaistenie odborných stáží priamo u zamestnávateľov</t>
  </si>
  <si>
    <t>Aktivity na zavedenie e-learningovej formy celoživotného vzdelávania</t>
  </si>
  <si>
    <t>Aktivity na zavedenie nových programov celoživotného vzdelávania vo vzťahu k reálnym potrebám trhu práce</t>
  </si>
  <si>
    <t>Využitie spoločne pripravených foriem výučby (semináre pre a študentov, skúšobné lekcie, spoločné práce)</t>
  </si>
  <si>
    <t xml:space="preserve">Propagácia možností/ programov spoločného celoživotného vzdelávania (multimediálne, profesijné, osobný rozvoj, univerzity tretieho veku, atď.) </t>
  </si>
  <si>
    <t>Aktivity na zvyšovanie atraktívnosti a efektívnosti CŽV pre firmy</t>
  </si>
  <si>
    <t>Aktivity na zvyšovanie atraktívnosti a efektívnosti CŽV pre jednotlivcov</t>
  </si>
  <si>
    <t>Výmenné stáže pedagógov za účelom výmeny skúseností  pri vzdelávacích postupov v celoživotnom vzdelávaní</t>
  </si>
  <si>
    <t>Definícia spoločných potrieb trhu práce vo vzťahu k celoživotnému vzdelávaniu (napr. okrúhle stoly medzi zamestnávateľmi a poskytovateľmi celoživotného učenia a ďalšími aktérmi trhu práce)</t>
  </si>
  <si>
    <t>Spracovanie koncepcie/plánu spoločných aktivít pre rozvoj CŽV</t>
  </si>
  <si>
    <t>Poriadenie vybavenia k zavedeniu programov celoživotného vzdelávania/ inovatívnych prístupov</t>
  </si>
  <si>
    <t>Vytvorenie pracovného/expertného tímu</t>
  </si>
  <si>
    <t>Stretnutie pracovného/expertného tímu</t>
  </si>
  <si>
    <t>Príprava a zavedenie opatrení k včasnému overovaní produktov, schopností vyspelej výroby a prvovýroby najme v oblasti kľúčových technológií a technológií pre všeobecné použite</t>
  </si>
  <si>
    <t>Príprava a zavedenie podnikových investícií do výskumu a inovácií</t>
  </si>
  <si>
    <t>Aktivity na vytváranie väzieb a súčinnosti medzi podnikmi a strediskami výskumu a vývoja a vysokými školami</t>
  </si>
  <si>
    <t>Realizácia aplikovaného výskumu/ vývoja na základe definície požiadaviek s dorazom na zapojenie stredísk  výskumu/vývoja a vysokých škôl  (vlastný výskum, kolektívny a predkonkurenčný vývoj)</t>
  </si>
  <si>
    <t>Realizácia znalostného transferu</t>
  </si>
  <si>
    <t>Príprava spoločných projektov</t>
  </si>
  <si>
    <t>Vytvorení spoločných databází</t>
  </si>
  <si>
    <t>Definícia požiadaviek podnikateľského sektoru na aplikovaný výskum/vývoj</t>
  </si>
  <si>
    <t>Nákup expertných služieb v oblasti aplikovaného výskumu/vývoja (meranie, skúšky, výpočty, konzultácie, transfer duševného vlastníctva) s cieľom zahájenia/zintenzívnenia inovačných aktivít MSP</t>
  </si>
  <si>
    <t>Nákup licencií, patentov</t>
  </si>
  <si>
    <t>Príprava realizačnej dokumentácie ( stavebná dokumentácia)</t>
  </si>
  <si>
    <t>Stavebné úpravy v súvislosti s obstaraním vybavenia</t>
  </si>
  <si>
    <t>Obstaranie vybavenia v súvislosti s realizáciou prenosu výsledkov aplikovaného výskumu/vývoja</t>
  </si>
  <si>
    <t>Podporené partnerstvá zamerané na posilnenie regionálnych inovačných systémov</t>
  </si>
  <si>
    <t>Počet podnikov spolupracujúcich s výskumnými inštitúciami (spoločný pre EÚS č. 26)</t>
  </si>
  <si>
    <t>Opatrenia na zvýšenie spolupráce medzi inštitúciami výskumu a vývoja a produktívnym sektorom</t>
  </si>
  <si>
    <t>Stretnutie pracovného/expertného  tímu</t>
  </si>
  <si>
    <t>Aktivity pre vytvorenie cezhraničnej siete/klastru podporujúci rozvoj perspektívnych odvetví a oblastí</t>
  </si>
  <si>
    <t>Budovanie cezhraničných výskumných centier</t>
  </si>
  <si>
    <t>Realizácia strategicky významné aktivity v oblasti vývoja /inovácie nových produktov/služieb pre MSP</t>
  </si>
  <si>
    <t>Realizácia strategicky významné aktivity v oblasti zlepšenia podnikových procesov, vrátane produktových certifikácií pre MSP</t>
  </si>
  <si>
    <t>Realizácia strategicky významné aktivity v oblasti vývoja /inovácie výrobných procesov  pre MSP</t>
  </si>
  <si>
    <t>Aktivity na vytváranie väzieb a súčinnosti medzi podnikmi a strediskami výskumu a vývoja s vysokými školami</t>
  </si>
  <si>
    <t>Realizácia nástroja identifikácie spoločných potrieb produktívneho sektora a včasnú orientáciu výskumných a vývojových aktivít na perspektívne odvetvia a oblasti</t>
  </si>
  <si>
    <t>Vytvorenie spoločných metodík a hodnotenia</t>
  </si>
  <si>
    <t>Definícia spoločných potrieb produktívneho sektora  vo vzťahu k včasnej orientácii výskumných a vývojových aktivít na perspektívne oblasti a odvetvia</t>
  </si>
  <si>
    <t>Príprava nástroja identifikácie spoločných potrieb produktívneho sektora a včasnú orientáciu výskumných a vývojových aktivít na perspektívne odvetvia a oblasti</t>
  </si>
  <si>
    <t>Poriadenie vybavenia – nákup technológií nevyhnutných pre zavedenie a prevádzku realizovaných nástrojov identifikácie spoločných potrieb produktívneho sektora a včasnú orientáciu výskumných a vývojových aktivít na perspektívne odvetvia a oblasti.</t>
  </si>
  <si>
    <t>Spracovanie stratégie rozvoja v oblasti inteligentného rozvoja a využívania inovácií v cezhraničnom regióne</t>
  </si>
  <si>
    <t>Vytvorenie pracovného/expertného tímu s dorazom na súčinnosť  medzi podnikmi a strediskami výskumu a vývoja s vysokými školami</t>
  </si>
  <si>
    <t>Vytvorenie spoločných databáz</t>
  </si>
  <si>
    <t>Definícia potrieb cezhraničného územia v oblasti inteligentného rozvoja a využívania inovácií</t>
  </si>
  <si>
    <t>Spracovanie analytickej časti</t>
  </si>
  <si>
    <t>Spracovanie expertných posudkov/hodnotení</t>
  </si>
  <si>
    <t>Nákup služieb špecializovaného poradenstva v oblasti strategické riadenie a managment</t>
  </si>
  <si>
    <t>Aktivity subjektov inovačnej infraštruktúry (podnikateľských inovačných centier, vedecko-technických parkov) v oblasti zvyšovania absorpčnej kapacity cezhraničného územia</t>
  </si>
  <si>
    <t>Aktivity pre vytvorenie cezhraničnej siete/klastru a otvorených inovácií inteligentnou špecializáciou</t>
  </si>
  <si>
    <t>Internacionalizácia klastrov podporujúcich rozvoj perspektívnych odvetví a oblastí</t>
  </si>
  <si>
    <t>Vytvorenie/ zdieľanie spoločných metodík a hodnotenia</t>
  </si>
  <si>
    <t>Vytvorenie/ zdieľanie spoločných databáz</t>
  </si>
  <si>
    <t>Realizácia spoločného technického a aplikovaného výskumu/vývoja/ pilotných projektov s dorazom na využitie stávajúcej infraštruktúry výskumu, vývoja a inovácií</t>
  </si>
  <si>
    <t>Realizácia opatrení optimalizácie spoločného využitia existujúcej infraštruktúry výskumu, vývoja a inovácií</t>
  </si>
  <si>
    <t>Spracovanie štúdií/koncepcií optimalizácie spoločného využitia existujúcej infraštruktúry výskumu, vývoja a inovácií</t>
  </si>
  <si>
    <t xml:space="preserve">Stavebné úpravy v súvislosti s obstaraním vybavenia </t>
  </si>
  <si>
    <t>Poriadenie vybavení v súvislosti s realizáciou prenosu výsledkov aplikovaného výskumu/vývoja</t>
  </si>
  <si>
    <t>Aktivity na vytváranie väzieb a súčinnosti medzi podnikmi a prevádzkovateľmi inovačnej infraštruktúry (podnikateľské inkubátory, vedecko-technické parky a inovačné centrá)</t>
  </si>
  <si>
    <t>Aplikácia nástrojov podpory v oblasti využívania výsledkov výskumu a vývoja (inovačných voucherov/ iných)</t>
  </si>
  <si>
    <t>Vytvorenie/ zdieľanie spoločných databází</t>
  </si>
  <si>
    <t>Nákup poradenských služieb pre MSP poskytované prevádzkovateľmi inovačnej infraštruktúry (podnikateľské inkubátory, vedeckotechnické parky a inovačné centrá)</t>
  </si>
  <si>
    <t>Príprava nástrojov podpory v oblasti využívania výsledkov výskumu a vývoja (inovačných voucherov/ iných)</t>
  </si>
  <si>
    <t>Poriadenie vybavenia – nákup technológií nevyhnutných pre zavedenie a prevádzku realizovaných nástrojov podpory v oblasti využívania výsledkov výskumu a vývoja</t>
  </si>
  <si>
    <t>Rekonštrukcia/ revitalizácia/vybudovanie turisticky atraktívnych objektov kultúrneho/ prírodného dedičstva (stavebné práce)</t>
  </si>
  <si>
    <t>Obstaranie vybavenia rekonštruovaných/revitalizovaných/vybudovaných objektov kultúrneho/ prírodného dedičstva</t>
  </si>
  <si>
    <t>Vybudovanie turisticky atraktívnych objektov pre zatraktívnenie prírodného dedičstva (stavebné práce)</t>
  </si>
  <si>
    <t xml:space="preserve">Obstaranie vybavenia turisticky atraktívnych objektov pre zatraktívnenie prírodného dedičstva </t>
  </si>
  <si>
    <t>Realizácia vyhliadkových miest a infraštruktúry (rozhľadne, vyhliadkové mosty, atď.) podporujúce ďalšie využitie prírodného a kultúrneho dedičstvá</t>
  </si>
  <si>
    <t>Vytváranie a revitalizácia múzejných lebo výstavných expozícií  cezhraničného charakteru</t>
  </si>
  <si>
    <t xml:space="preserve">Stretnutie pracovného tímu </t>
  </si>
  <si>
    <t>Poriadenie nehnuteľností/pozemkov</t>
  </si>
  <si>
    <t>Spracovaní realizačnej/projektovej dokumentácie</t>
  </si>
  <si>
    <t>Propagačné materiály vo vzťahu k realizovanému objektu (iba doplnkovo)</t>
  </si>
  <si>
    <t>Prezentačné a propagačné aktivity vo vzťahu k realizovanému objektu (iba doplnkovo)</t>
  </si>
  <si>
    <t>Značenie vo vzťahu k realizovanému objektu</t>
  </si>
  <si>
    <t>Zhodnotené objekty kultúrneho a prírodného dedičstva</t>
  </si>
  <si>
    <t>Budovanie infraštruktúrnych prvkov bezbariérového prístupu  pre osoby so zníženou schopnosťou pohybu vrátanie zvukových, grafických a podobných navádzacích systémov</t>
  </si>
  <si>
    <t>Výstavba/rekonštrukcia vyhradených parkovacích staní pre hendikepované a ďalšie skupiny so špeciálnymi potrebami (rodiny s deťmi, seniori) pri prírodnej/kultúrnej pamiatke</t>
  </si>
  <si>
    <t>Výstavba/zvýšenie kapacity parkovísk pri významných turistických destináciách (potreba preukázania stávajúcej nedostatočnej kapacity)</t>
  </si>
  <si>
    <t xml:space="preserve">Výstavba/ revitalizácia oddychových zón  popri prírodných a kultúrnych pamiatkach </t>
  </si>
  <si>
    <t>Realizácia sprievodnej infraštruktúry a vybavenia/mobiliárov v riešenej lokalite (stojany pre bicykle, informačné tabule, odpočívadlá, prístrešky, atď.)</t>
  </si>
  <si>
    <t>Stretnutie pracovného tímu</t>
  </si>
  <si>
    <t>Obstaranie nehnuteľností/pozemkov</t>
  </si>
  <si>
    <t>Spracovanie realizačnej/projektovej dokumentácie</t>
  </si>
  <si>
    <t>Rozširovanie turistických informačných centier/ infobodov/ infostánkov/mestských informačných turistických systémov  za účelom preukázaného zvýšenia informovanosti o turistických atraktivitách cezhraničného regiónu</t>
  </si>
  <si>
    <t>Budovanie značenia prístupu k prírodným/kultúrnym pamiatkam</t>
  </si>
  <si>
    <t>Budovanie telematických a navigačných systémov k prírodným/kultúrnym pamiatkam</t>
  </si>
  <si>
    <t>Výstavba/rekonštrukcia cyklistických chodníkov a cyklotrás zlepšujúcich prístup a prepojenie kultúrne/prírodne významných lokalít v cezhraničnom regióne  vrátane doplnkovej infraštruktúry</t>
  </si>
  <si>
    <t>Výstavba/rekonštrukcia turistických chodníkov, tematických náučných chodníkov, alebo špecifických chodníkov a trás pre športovú turistiku (in-line, lyžiarske, vodácke, atď.) zlepšujúcich prístup a prepojenie kultúrne/prírodne významných lokalít v cezhraničnom regióne  vrátane doplnkovej infraštruktúry</t>
  </si>
  <si>
    <t>Spracovanie spoločných štúdií prístupu a prepojenia kultúrne/prírodne významných lokalít v cezhraničnom regióne</t>
  </si>
  <si>
    <t>Stretnutie odborného /expertného tímu</t>
  </si>
  <si>
    <t>Spracovanie odborných/expertných posudkov</t>
  </si>
  <si>
    <t>Verejná diskusia/ prezentácia</t>
  </si>
  <si>
    <t>Značenie cyklotrás, náučných a turistických chodníkov (iba doplnkovo)</t>
  </si>
  <si>
    <t>Celková dĺžka novovybudovaných alebo zmodernizovaných cyklistických ciest a turistických chodníkov</t>
  </si>
  <si>
    <t>Rekonštrukcia cestných úsekov II. a  III. triedy na zvýšenie dostupnosti lokalít s prírodnými/kultúrnymi pamiatkami (rekonštrukcia telesa vozovky, zlepšenie kvality povrchu vozovky)</t>
  </si>
  <si>
    <t xml:space="preserve">Realizácia opatrení smerujúcich k zmene technických parametrov vozovky </t>
  </si>
  <si>
    <t>(zvýšenie únosnosti, prejazdnosti, odstránení nebezpečných  a úzkych hrdiel)</t>
  </si>
  <si>
    <t>Výstavba/rekonštrukcia/obnova  súčastí cestných komunikácií – cestných prvkov (mosty, podjazdy, nadjazdy) pre zvýšenie návštevnosti kultúrnych/prírodných pamiatok najmä formou verejnej dopravy</t>
  </si>
  <si>
    <t>Budovanie telematických a navigačných systémov k prírodným/kultúrnym pamiatkam (iba doplnkovo)</t>
  </si>
  <si>
    <t>Celková dĺžka zrekonštruovaných alebo zmodernizovaných ciest (spoločný EÚS č. 14)</t>
  </si>
  <si>
    <t>Realizácia spoločných regionálnych/ tematických kampaní propagujúcich prírodné a kultúrne atraktivity spoločného územia</t>
  </si>
  <si>
    <t>Realizácia spoločných mediálnych produktov propagujúcich spoločné území a jeho atraktivity</t>
  </si>
  <si>
    <t>Organizácia aktivít propagujúcich spoločné územie ako turistickú destináciu a podporujúcich rozvoj cestovného ruchu v ňom</t>
  </si>
  <si>
    <t>Príprava a realizácia spoločných produktov destinačného managementu</t>
  </si>
  <si>
    <t>Poriadenie a distribúcia propagačných materiálov a nástrojov publicity pre širokú verejnosť lebo zameraných na špecifické cieľové skupiny</t>
  </si>
  <si>
    <t>Spracovanie spoločného realizačného zámeru tematického produktu</t>
  </si>
  <si>
    <t>Spracovanie spoločnej komunikačnej stratégie/ marketingovej koncepcie  zapojených objektov</t>
  </si>
  <si>
    <t>Spracovanie tematickej koncepcie zameranej na špecifické segmenty cestovného ruchu/vymedzenou skupinu atraktivít/špecifickú cieľovú skupinu</t>
  </si>
  <si>
    <t>Spracovanie územnej koncepcie riešiacej celkové využitie prírodných a kultúrnych zdrojov vo vymedzenom cezhraničnom území</t>
  </si>
  <si>
    <t>Spoločná účasť na veľtrhoch a obdobných prezentačných aktivitách cestovného ruchu vrátane poriadení nevyhnutných propagačných predmetov dlhodobé povahy (bannery, propagačné stany)</t>
  </si>
  <si>
    <t>Poriadenie vybavení  za účelom realizácie propagačných a prezentačných aktivít realizovaných produktov cestovného ruchu</t>
  </si>
  <si>
    <t>Vytvorené ucelené produkty zhodnocujúce kultúrne a prírodné dedičstvo</t>
  </si>
  <si>
    <t>Aplikácie komunikačnej stratégie/ marketingovej koncepcie zavedenia služieb podporujúcich využívanie potenciálu kultúrneho a prírodného dedičstva</t>
  </si>
  <si>
    <t>Využitie mobilných technológií pre prezentáciu a propagáciu turistických atraktivít regiónu (audio sprievodca, GPS technológie, QR kódy)</t>
  </si>
  <si>
    <t>Realizácie publicity a propagácie pomocou webových stránok, sociálnych sietí a ďalších inovatívnych spôsobov propagácie a publicity</t>
  </si>
  <si>
    <t>Príprava špecifických nástrojov podpory cestovného ruchu – turistické karty, rodinné pasy, atď.</t>
  </si>
  <si>
    <t>Organizácia aktivít propagujúcich spoločné územie ako turistickú destináciu a podporujúcich rozvoj turizmu v ňom</t>
  </si>
  <si>
    <t>Spracovanie spoločnej komunikačnej stratégie/ marketingovej koncepcie  zavedenia služieb podporujúcich využívanie potenciálu kultúrneho a prírodného dedičstva</t>
  </si>
  <si>
    <t xml:space="preserve">Poriadenie vybavenia – nákup technológií nevyhnutných pre zavedenie a prevádzku realizovaných nástrojov podpory cestovného ruchu </t>
  </si>
  <si>
    <t>Poriadenie vybavenia pre realizáciu opatrení propagácie služieb</t>
  </si>
  <si>
    <t>Aktivity na prezentáciu prírodného a kultúrneho dedičstva realizované vo forme doplnkových aktivít.</t>
  </si>
  <si>
    <t>Spracovanie štúdií/koncepcií pre efektívnejší výkon starostlivosti o cezhraničné prírodne hodnotné územia</t>
  </si>
  <si>
    <t>Spracovanie plánov alebo zásad starostlivosti o cezhraničné prírodne hodnotné územia</t>
  </si>
  <si>
    <t>Spracovanie súborov doporučených opatrení/záchranných programov</t>
  </si>
  <si>
    <t>Vytvorenie pracovného/expertného tímu v oblasti starostlivosti o cezhraničné prírodne územia</t>
  </si>
  <si>
    <t>Definícia požiadaviek na efektívnejší výkon starostlivosti o cezhraničné prírodne hodnotné územia</t>
  </si>
  <si>
    <t>Realizácia okrúhleho stolu</t>
  </si>
  <si>
    <t>Terénny prieskum</t>
  </si>
  <si>
    <t>Vyznačenie lokalít v terénu</t>
  </si>
  <si>
    <t>Realizácia spoločnej konferencie</t>
  </si>
  <si>
    <t>Verejná diskusia</t>
  </si>
  <si>
    <t>Vydanie publikačných výstupov</t>
  </si>
  <si>
    <t>Systémové nástroje na zvýšenie efektívnosti ochrany prírody a biodiverzity</t>
  </si>
  <si>
    <t>Návrh a realizácia opatrení spojených s implementáciou sústavy Natura 2000</t>
  </si>
  <si>
    <t>Realizácia špeciálnej starostlivosti o vzácne biotopy s cieľom zlepšenia ich kvality a druhového zloženia (vrátane obmedzovania expanzívnych a invazívny druhov) v cezhraničnom území</t>
  </si>
  <si>
    <t>Eradikácia / regulácia invazívnych druhov (kosenie, výrez, odchyt či odlov, aplikácia biocídov apod., bezpečná likvidácia biomasy aj.)</t>
  </si>
  <si>
    <t>Realizácia starostlivosti o lesné spoločenstvá cielená na zachovanie lebo zlepšenie ich štruktúry, druhového zložení</t>
  </si>
  <si>
    <t>Realizácia starostlivosti cielená na podporu vzácnych druhov a ich biotopov, obnovu a tvorbu cenných stanovíšť</t>
  </si>
  <si>
    <t>Realizácia opatrení na podporu druhov v urbanizovanom aj. antropogénne ovplyvnenom prostredí</t>
  </si>
  <si>
    <t>Vytvorenie pracovného/expertného tímu v oblasti zlepšenia stavu druhov a biotopov</t>
  </si>
  <si>
    <t>Zber informácií a dát</t>
  </si>
  <si>
    <t>Hodnotenie rizík</t>
  </si>
  <si>
    <t>Hodnotenie efektivity opatrenia</t>
  </si>
  <si>
    <t>Mapovaní a monitoring  a príprava metodík a koncepčných dokumentov pre obmedzovanie inváznych druhov</t>
  </si>
  <si>
    <t>Realizácia opatrení k uchovaní a zvyšovaní početnosti druhov, realizovaná predovšetkým prostredníctvom záchrany druhov a ekosystémov a vytváraní vhodných podmienok pro ich ďalší existenciu</t>
  </si>
  <si>
    <t>Realizácia opatrení k minimalizácii a predchádzanie škodám spôsobeným silne a kriticky ohrozenými obzvlášť chránenými druhy živočíchov na komunikáciách, vodohospodárskych objektoch, pôdohospodárskych a lesných kultúrach, chovoch rýb a včiel</t>
  </si>
  <si>
    <t>Realizácia špeciálnej starostlivosti zameraná na podporu biodiverzity v chránených územiach, podporu cieľových stanovíšť a druhov</t>
  </si>
  <si>
    <t>Investície do zvyšovaní adaptívnych schopností ekosystémov a druhov na rastúcej fragmentácii krajiny, ďalší antropogénne vplyvy a na záťažové faktory životného prostredia</t>
  </si>
  <si>
    <t>Budovanie/ obnova prvkov pre interpretáciu chránených území (informační panely, náučné chodníky, návštevnícka strediska apod.),</t>
  </si>
  <si>
    <t>Realizácia opatrení na predchádzanie zavlečeniu, regulácii a likvidácii populácií inváznych druhov rastlín a živočíchov</t>
  </si>
  <si>
    <t>Realizácia opatrení navrhnutých v rámci schválených komplexných pozemkových úprav zameraných na výsadby zelene v krajine a ochranu pôdy.</t>
  </si>
  <si>
    <t>Tvorba informačných a technických nástrojov k ochrane druhov a stanovíšť</t>
  </si>
  <si>
    <t xml:space="preserve">Stretnutie projektového tímu </t>
  </si>
  <si>
    <t>Vzdelávacie semináre pre verejnosť</t>
  </si>
  <si>
    <t>Realizácia aktivít verejnej osvety</t>
  </si>
  <si>
    <t>Spracovanie plánov/projektov budovanie ekostabilizačných prvkov v cezhraničnom území</t>
  </si>
  <si>
    <t>Budovanie ekostabilizačných prvkov v krajine</t>
  </si>
  <si>
    <t>Investície do obnovy častí prírodných stanovíšť za účelom rozšírení veľkosti chránenej oblasti, zväčšenie oblasti k hľadaní potravy, rozmnožovaní a odpočinku týchto druhov a za účelom uľahčenia ich migrovaní/rozšírení</t>
  </si>
  <si>
    <t>Investície do krajinných prvkov prispievajúcich k prispôsobení sa zmenám klímy lebo ich zmiernení v cezhraničnom regióne</t>
  </si>
  <si>
    <t>Investície do umelých prvkov zelenej infraštruktúry (ekodukty, ekomosty) v cezhraničnom  regióne</t>
  </si>
  <si>
    <t>Investície do multifunkčných oblastí s cieľom využívania pôdy</t>
  </si>
  <si>
    <t>Vytvorenie pracovného/expertného tímu v oblasti budovania ekostabilizačných prvkov v krajine a zelenej infraštruktúry</t>
  </si>
  <si>
    <t>Nákup pozemkov</t>
  </si>
  <si>
    <t>Projektová/stavebná dokumentácia</t>
  </si>
  <si>
    <t>Zavedené ekostabilizačné prvky v krajine</t>
  </si>
  <si>
    <t>Celkový povrch rekultivovanej pôdy (spoločný pre EÚS č. 22)</t>
  </si>
  <si>
    <t>Vytvorenie spoločného riadiaceho/ manažérskeho systému</t>
  </si>
  <si>
    <t>Spracovanie cezhraničných plánov riadenia/manažmentu prírodne hodnotných území ich vybraných častí a okolitého územia (vrátane chránených území)</t>
  </si>
  <si>
    <t>Spracovanie plánov lebo zásad starostlivosti o cezhraničné prírodne hodnotné územia</t>
  </si>
  <si>
    <t>Spracovanie súborov doporučených opatrení/záchranných programov v starostlivosti o cezhraničné prírodne hodnotné územia</t>
  </si>
  <si>
    <t>Realizácia spoločných cezhraničných plánov riadenia/manažmentu prírodne hodnotných území ich vybraných častí a okolitého územia (vrátane chránených území)</t>
  </si>
  <si>
    <t>Vytvorenie pracovného/expertného tímu v oblasti riadenia/managementu prírodne hodnotných území v cezhraničnom regióne</t>
  </si>
  <si>
    <t>Poriadenie vybavení/ technológií nevyhnutného k realizácii spoločných cezhraničných plánov riadenia/manažmentu prírodne hodnotných území</t>
  </si>
  <si>
    <t>Realizácia investícií nevyhnutných pri realizácii spoločných cezhraničných plánov riadenia/manažmentu prírodne hodnotných území</t>
  </si>
  <si>
    <t>Spracovanie spoločných štúdií /koncepcií/stratégií v oblasti starostlivosti a ochrany životného prostredia</t>
  </si>
  <si>
    <t>Vytvorenie pracovného/expertného tímu v oblasti starostlivosti o cezhraničné prírodne významne územia</t>
  </si>
  <si>
    <t>Aktivity na vytváranie väzieb a súčinnosti medzi výskumnými inštitúciami, organizáciami ochrany prírody a realizátormi ochrany prírody</t>
  </si>
  <si>
    <t>Nákup poradenských a expertných služieb v oblasti výskumu podporujúce zlepšenie cezhraničnej starostlivosti a ochrany o prírodne významné územia</t>
  </si>
  <si>
    <t>Realizácia spoločných výskumných aktivít v cezhraničnom priestore v oblasti starostlivosti a ochrany životného prostredia</t>
  </si>
  <si>
    <t>Poriadenie vybavenia nevyhnutného pre realizáciu spoločných výskumných aktivít</t>
  </si>
  <si>
    <t>Stavebné úpravy realizované v súvislosti s umiestnením a prevádzkou vybavenia/technológií pre realizáciu spoločných výskumných aktivít</t>
  </si>
  <si>
    <t>Projektová/realizačná dokumentácia</t>
  </si>
  <si>
    <t>Vytvorenie/zdieľanie spoločných metodík a hodnotenia</t>
  </si>
  <si>
    <t>Vytvorenie/zdieľanie spoločných databáz</t>
  </si>
  <si>
    <t>Vytvorenie spoločných riadiacich/manažérskych systémov</t>
  </si>
  <si>
    <t>Stretnutie projektového tímu</t>
  </si>
  <si>
    <t>Stretnutie pracovného /expertného tímu</t>
  </si>
  <si>
    <t>Realizácia okrúhlych stolov</t>
  </si>
  <si>
    <t>Realizácia vzdelávacích seminárov</t>
  </si>
  <si>
    <t>Realizácia spoločných konferencií</t>
  </si>
  <si>
    <t>Verejná prezentácia/debata</t>
  </si>
  <si>
    <t>Vyznačenie lokalít</t>
  </si>
  <si>
    <t>Poriadené vybavení/technológií/zariadení nevyhnutného pre realizáciu monitoringu a vyhodnocovania stavu ŽP</t>
  </si>
  <si>
    <t>Príprava projektovej/realizačnej dokumentácie</t>
  </si>
  <si>
    <t>Spracovanie spoločných plánov/ štúdií k téme aktivity</t>
  </si>
  <si>
    <t>Monitoring procesov eróznej ohrozenosti</t>
  </si>
  <si>
    <t>Vytvorenie spoločných informačných systémov</t>
  </si>
  <si>
    <t>Vytvorenie spoločných riadiacich a manažérskych systémov</t>
  </si>
  <si>
    <t>Vytvorenie komplexného protierózneho opatrenia</t>
  </si>
  <si>
    <t>Realizácia organizačných protieróznych opatrení  (vhodné umiestnenie rastlín, pásové pestovanie plodín, vhodný tvar a veľkosť pozemkov, vegetačné pásy, záchytné trávne pásy)</t>
  </si>
  <si>
    <t>Realizácia opatrení pre zvýšenie schopnosti zadržiavanie vody v pôde</t>
  </si>
  <si>
    <t>Koordinačné opatrenia s protipovodňovými plánmi</t>
  </si>
  <si>
    <t>Realizácia opatrení pre obnovu pôdotvorného procesu</t>
  </si>
  <si>
    <t>Realizácia agrotechnických a vegetačných protieróznych opatrení (pôdoochranná kultivácia, protierózna orba, protierózne satie kukurice, protierózna ochrana zemiakov)</t>
  </si>
  <si>
    <t>Realizácia technických protieróznych opatrení (terénne urovnanie, průlehy, priekopy, terasy, hrádze, protierózne nádrže, protierózne cesty)</t>
  </si>
  <si>
    <t>Realizácia opatrení na kultiváciu/rekultiváciu pôdy</t>
  </si>
  <si>
    <t>Definícia spoločných problémov a výziev v téme aktivity</t>
  </si>
  <si>
    <t>Spracovanie expertných posudkov/hodnotenie v téme aktivity</t>
  </si>
  <si>
    <t>Verejná prezentácia</t>
  </si>
  <si>
    <t>Poriadenie zariadení</t>
  </si>
  <si>
    <t>Poriadenie vybavení</t>
  </si>
  <si>
    <t>Opatrenia publicity</t>
  </si>
  <si>
    <t>Vytvorení spoločných plánov rozvoja</t>
  </si>
  <si>
    <t>Spracovanie spoločnej štúdie</t>
  </si>
  <si>
    <t>Spoločná konferencia/seminár</t>
  </si>
  <si>
    <t>Realizácia okrúhleho stola</t>
  </si>
  <si>
    <t>Tvorba spoločnej informačnej platformy</t>
  </si>
  <si>
    <t>Spracovanie strategickej časti</t>
  </si>
  <si>
    <t>Spracovanie expertných posudkov a hodnotení</t>
  </si>
  <si>
    <t>Obstaranie vybavenia za účelom zaistenie prevádzky spoločných informačných platforiem a riadiacich a manažérskych systémov</t>
  </si>
  <si>
    <t>Partneri aktívne zapojení do spoločných aktivít</t>
  </si>
  <si>
    <t>Vytvorenie spoločnej cezhraničnej databázy</t>
  </si>
  <si>
    <t xml:space="preserve">Usporiadanie spoločných aktivít v kulturno-rekreačnej/ športovej oblasti </t>
  </si>
  <si>
    <t>Usporiadanie spoločnej spoločenskej aktivity podporujúcej identitu a tradície</t>
  </si>
  <si>
    <t>Realizácia spoločných verejných vzdelávacích aktivít</t>
  </si>
  <si>
    <t xml:space="preserve">Aktivita smerujúca k propagácii cezhraničnej spolupráce a spoločného územia (spoločné publikácie, internetové stránky) </t>
  </si>
  <si>
    <t>Realizácia/ prepojenie spoločných informačných systémov, databáz s cieľom zlepšenia správy a ďalšieho rozvoja prihraničnej oblasti</t>
  </si>
  <si>
    <t>Realizácia školiaceho/vzdelávacieho  programu pre organizačné štruktúry v oblastiach efektívnej správy, vzdelávania, kultúrneho a prírodného dedičstva</t>
  </si>
  <si>
    <t xml:space="preserve">Obstaranie vybavenia v súvislosti s realizáciou aktivít k zvyšovaní inštitucionálnych kapacít a zručností organizačných štruktúr v oblastiach efektívnej správy, vzdelávania, kultúrneho a prírodného dedičstva </t>
  </si>
  <si>
    <t>Stavebné úpravy realizované v súvislosti s realizáciou s umiestnením a prevádzkou vybavenia</t>
  </si>
  <si>
    <t>Obstaranie vybavenia</t>
  </si>
  <si>
    <t>Spracovanie spoločného plánu rozvoja spolupráce</t>
  </si>
  <si>
    <t>Usporiadanie spoločnej prezentačnej aktivity</t>
  </si>
  <si>
    <t>Usporiadanie spoločných konzultácií</t>
  </si>
  <si>
    <t>Usporiadanie spoločného školenia</t>
  </si>
  <si>
    <t>Usporiadanie spoločnej konferencie</t>
  </si>
  <si>
    <t>Spoločné propagačné aktivity</t>
  </si>
  <si>
    <t>Vyhľadávanie spoločných príležitostí a kontaktov</t>
  </si>
  <si>
    <t>Spoločná príprava projektov</t>
  </si>
  <si>
    <t>Spracovaní spoločnej databázy</t>
  </si>
  <si>
    <t>Realizácia výmennej stáže /pobytu</t>
  </si>
  <si>
    <t>Spracovanie spoločných metodík/pracovných materiálov</t>
  </si>
  <si>
    <t>Vytvorenie spoločného riadiaceho a manažérskeho systému</t>
  </si>
  <si>
    <t>Stretnutia projektového tímu</t>
  </si>
  <si>
    <t>Spracovanie spoločného plánu rozvoja spolupráce v oblasti verejnej správy a celospoločensky prínosných oblastiach</t>
  </si>
  <si>
    <t>Realizácia okrúhleho stola v oblasti verejnej správy a celospoločensky prínosných oblastiach</t>
  </si>
  <si>
    <t>Aktivita spoločného plánovania/optimalizácie v oblasti verejnej správy a celospoločensky prínosných oblastiach</t>
  </si>
  <si>
    <t>Vytvorenie spoločnej siete</t>
  </si>
  <si>
    <t>Realizácia spoločnej konferencie v oblasti verejnej správy a celospoločensky prínosných oblastiach</t>
  </si>
  <si>
    <t>Spoločná kooperačná aktivita na výmenu skúseností a prenosu know –how medzi partnermi projektu</t>
  </si>
  <si>
    <t>Spoločná výmenná aktivita medzi partnermi projektu (realizácia záujmových aktivít, vzájomné poznanie, osveta, mimoškolské vzdelávanie, vzájomné návštevy)</t>
  </si>
  <si>
    <t>Spoločný vzdelávací program/seminár pre pracovníkov v oblasti verejnej správy a celospoločensky prínosných oblastiach</t>
  </si>
  <si>
    <t>Vytváranie spoločnej databázy</t>
  </si>
  <si>
    <t>Vytvorenie spoločného riadiaceho/  manažérskeho systému</t>
  </si>
  <si>
    <t xml:space="preserve">Usporiadanie spoločnej verejnej aktivity v kultúrno-rekreačnej/ športovej oblasti </t>
  </si>
  <si>
    <t>Vytvorenie stálej pracovnej skupiny/ tímu v oblasti verejnej správy a celospoločensky prínosných oblastiach</t>
  </si>
  <si>
    <t>Aktivity na podporu činnosti stálej pracovnej skupiny/tímu v oblasti verejnej správy a celospoločensky prínosných oblastiach</t>
  </si>
  <si>
    <t>Realizácia diskusného panelu  v oblasti verejnej správy a celospoločensky prínosných oblastiach</t>
  </si>
  <si>
    <t>Zavádzanie nových riešení a prístupov pri verejnej správe a v celospoločensky prínosných oblastiach</t>
  </si>
  <si>
    <t>Výmenná stáž pracovníkov v oblasti verejnej správy a celospoločensky prínosných oblastiach</t>
  </si>
  <si>
    <t>1.1</t>
  </si>
  <si>
    <t>1.2</t>
  </si>
  <si>
    <t>2.1</t>
  </si>
  <si>
    <t>2.2</t>
  </si>
  <si>
    <t>3.1</t>
  </si>
  <si>
    <t>Typ aktivity Žiadosti</t>
  </si>
  <si>
    <t>Typ aktivity:</t>
  </si>
  <si>
    <t xml:space="preserve">Popis: </t>
  </si>
  <si>
    <t xml:space="preserve">Počet cieľovej skupiny: </t>
  </si>
  <si>
    <t xml:space="preserve">A) Tvorba,  zavádzanie a overovanie nových a inovovaných spoločných vzdelávacích programov pre základné, stredné a vysoké školy s dôrazom na získanie kľúčových kompetencií požadovaných praxou. </t>
  </si>
  <si>
    <t>B) Systematická inštitucionálna spolupráca medzi vzdelávacími inštitúciami, inštitúciami pôsobiacimi v oblasti vzdelávania, zamestnávateľmi a úradmi práce s cieľom zvýšenia relevantnosti vzdelávania s ohľadom na potreby zamestnávateľov v cezhraničnom regióne.</t>
  </si>
  <si>
    <t xml:space="preserve">C) Podpora výmeny odborných poznatkov a skúseností, realizácia výmenných pobytov a stáží pre pedagogický personál, žiakov a študentov. </t>
  </si>
  <si>
    <t>D) Podpora vytvárania stratégií, partnerstiev a regionálnych „paktov“ pre rozvoj ľudských zdrojov, vrátane celoživotného vzdelávania.</t>
  </si>
  <si>
    <t>E) Zvyšovanie povedomia žiakov a rodičov o ponuke vzdelávania prostredníctvom služieb kariérnej orientácie a poradenstva, propagácie a zvýšenia atraktívnosti technických odborov a škôl (remeselné a prírodovedné odbory).</t>
  </si>
  <si>
    <t>F) Investície do skvalitnenia vzdelávacej infraštruktúry realizované len ako doplnkové aktivity s dôrazom na zavádzanie inovatívnych technológií, nových prvkov výučby, zvýšenie podielu praktickej prípravy, prvkov výučby orientovaných na reálne potreby trhu práce najmä v technických odboroch, vybavenie pre spoločnú odbornú prípravu.</t>
  </si>
  <si>
    <t>G) Tvorba spoločných programov celoživotného vzdelávania pre dospelú populácia, vrátane zavádzania nových prístupov k zvyšovaniu atraktívnosti a efektívnosti celoživotného vzdelávania pre firmy a jednotlivcov.</t>
  </si>
  <si>
    <t>A) Prenos výsledkov aplikovaného výskumu a vývoja do praxe a jeho ďalšia komercializácia subjektmi pôsobiacimi v cezhraničnom regióne (napr. aj v oblasti zelenej ekonomiky a zmeny klímy).</t>
  </si>
  <si>
    <t xml:space="preserve">B) Nástroje na efektívnu identifikáciu spoločných potrieb produktívneho sektora a včasnú orientáciu výskumných a vývojových aktivít na perspektívne odvetvia a oblasti. </t>
  </si>
  <si>
    <t>C) Príprava cezhraničných stratégií na podporu inteligentného rozvoja a využívania inovácií s ohľadom na ciele stanovené v národných stratégiách inteligentnej špecializácie a regionálnych inovačných stratégiách (obdobných dokumentoch).</t>
  </si>
  <si>
    <t>D) Optimalizácia a spolupráca pri využívaní existujúcej infraštruktúry výskumu, vývoja a inovácií pre potreby podnikateľskej základne v cezhraničnom regióne.</t>
  </si>
  <si>
    <t>E) Príprava a zavádzanie inovatívnych foriem podpory MSP v oblasti využívania výsledkov výskumu a vývoja, hlavne inovačné poukážky (vouchers) pre malé a stredné podniky.</t>
  </si>
  <si>
    <t xml:space="preserve">A) Investičné aktivity na zlepšenie technického stavu prírodných a kultúrnych pamiatok cezhraničného významu s cieľom ďalšieho využitia prírodného a kultúrneho dedičstva. </t>
  </si>
  <si>
    <t>B) Investičné a neinvestičné aktivity na zlepšenie prístupu k prírodným a kultúrnym pamiatkam (napr. značenie, oddychové zóny) realizované vo forme doplnkových aktivít. V rámci fondu malých projektov môžu byť implementované ako plnohodnotné aktivity.</t>
  </si>
  <si>
    <t>C) Plánovanie, príprava a budovanie cyklistických ciest a turistických chodníkov s dôrazom na zlepšenie prepojenia kultúrne a prírodne významných lokalít cezhraničnom regióne.</t>
  </si>
  <si>
    <t>D) Investičné aktivity na zvýšenie dostupnosti lokalít s prírodnými a kultúrnymi pamiatkami prostredníctvom zlepšenia stavu ciest II. a III. triedy (rekonštrukcia vybraných cestných úsekov, zlepšenie kvality povrchu vozoviek, obnova existujúcich a vybudovanie nových cestných prvkov).</t>
  </si>
  <si>
    <t>E) Činnosti podporujúce tvorbu ucelených tematických produktov založených na využívaní prírodného a kultúrneho dedičstva, t.j. spájanie viacerých objektov kultúrneho a prírodného dedičstva ako ucelených produktov pre návštevníkov.</t>
  </si>
  <si>
    <t>F) Podpora zavádzania služieb podporujúcich využívanie potenciálu kultúrneho a prírodného dedičstva.</t>
  </si>
  <si>
    <t xml:space="preserve">G) Aktivity na prezentáciu prírodného a kultúrneho dedičstva realizované vo forme doplnkových aktivít. </t>
  </si>
  <si>
    <t>A) Aktivity na spracovanie podkladov a dokumentov pre efektívnejší výkon starostlivosti o cezhraničné prírodne hodnotné územia.</t>
  </si>
  <si>
    <t xml:space="preserve">B) Realizácia spoločných opatrení smerujúcich k zlepšeniu stavu druhov a biotopov prioritného záujmu.  </t>
  </si>
  <si>
    <t>C) Realizácia spoločných opatrení na predchádzanie zhoršovania stavu druhov a biotopov v cezhraničnom území.</t>
  </si>
  <si>
    <t>D) Budovanie ekostabilizačných prvkov v krajine a rozvoj vybraných prvkov zelenej infraštruktúry.</t>
  </si>
  <si>
    <t>E) Tvorba a realizácia spoločných cezhraničných plánov riadenia/manažmentu prírodne hodnotných území, ich vybraných častí a okolitého územia (vrátane chránených území).</t>
  </si>
  <si>
    <t>F) Spoločné výskumné činnosti podporujúce zlepšenie cezhraničnej starostlivosti a ochrany o prírodne významné územia (vybrané biotopy, druhy).</t>
  </si>
  <si>
    <t>G) Monitorovanie a vyhodnocovanie stavu a vývoja biotopov a druhov, výmena vzájomných informácií, údajov a poznatkov.</t>
  </si>
  <si>
    <t>H) Spoločné činnosti na prevenciu a odstraňovanie dôsledkov erózie pôdy, kultiváciu pôdy.</t>
  </si>
  <si>
    <t>A) Spoločné plánovanie, stratégie a štúdie v cezhraničnom regióne.</t>
  </si>
  <si>
    <t>B) Zvyšovanie inštitucionálnych kapacít a zručností organizačných štruktúr v oblastiach efektívnej správy, vzdelávania, kultúrneho a prírodného dedičstva.</t>
  </si>
  <si>
    <t>C) Rozvoj spolupráce inštitúcií verejnej správy.</t>
  </si>
  <si>
    <t>D) Vytváranie a upevňovanie partnerstiev, sietí a podporných cezhraničných štruktúr.</t>
  </si>
  <si>
    <t>Konkrétny cieľ</t>
  </si>
  <si>
    <t>Konkrétny cieľ Žiadosti</t>
  </si>
  <si>
    <t>Merateľný ukazovateľ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</si>
  <si>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</si>
  <si>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</si>
  <si>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</si>
  <si>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</si>
  <si>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</si>
  <si>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</si>
  <si>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</si>
  <si>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</si>
  <si>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</si>
  <si>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</si>
  <si>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</si>
  <si>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</si>
  <si>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</si>
  <si>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</si>
  <si>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</si>
  <si>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</si>
  <si>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</si>
  <si>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</si>
  <si>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</si>
  <si>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</si>
  <si>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</si>
  <si>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</si>
  <si>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</si>
  <si>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</si>
  <si>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</si>
  <si>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</si>
  <si>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</si>
  <si>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</si>
  <si>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</si>
  <si>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</si>
  <si>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</si>
  <si>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</si>
  <si>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</si>
  <si>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</si>
  <si>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</si>
  <si>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C01</t>
  </si>
  <si>
    <t>C02</t>
  </si>
  <si>
    <t>C03</t>
  </si>
  <si>
    <t>C04</t>
  </si>
  <si>
    <t>C05</t>
  </si>
  <si>
    <t>C06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</si>
  <si>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</si>
  <si>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</si>
  <si>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</si>
  <si>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</si>
  <si>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</si>
  <si>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</si>
  <si>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</si>
  <si>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</si>
  <si>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</si>
  <si>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</si>
  <si>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</si>
  <si>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</si>
  <si>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</si>
  <si>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</si>
  <si>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</si>
  <si>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</si>
  <si>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</si>
  <si>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</si>
  <si>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</si>
  <si>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</si>
  <si>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</si>
  <si>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</si>
  <si>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</si>
  <si>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</si>
  <si>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</si>
  <si>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</si>
  <si>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</si>
  <si>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</si>
  <si>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</si>
  <si>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</si>
  <si>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</si>
  <si>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</si>
  <si>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</si>
  <si>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</si>
  <si>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</si>
  <si>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</si>
  <si>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</si>
  <si>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</si>
  <si>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</si>
  <si>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</si>
  <si>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</si>
  <si>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</si>
  <si>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</si>
  <si>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</si>
  <si>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</si>
  <si>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</si>
  <si>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</si>
  <si>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</si>
  <si>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</si>
  <si>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</si>
  <si>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</si>
  <si>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</si>
  <si>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</si>
  <si>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</si>
  <si>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</si>
  <si>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</si>
  <si>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</si>
  <si>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</si>
  <si>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</si>
  <si>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</si>
  <si>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</si>
  <si>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</si>
  <si>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</si>
  <si>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</si>
  <si>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</si>
  <si>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G16</t>
  </si>
  <si>
    <t>C07</t>
  </si>
  <si>
    <t>C08</t>
  </si>
  <si>
    <t>C09</t>
  </si>
  <si>
    <t>C10</t>
  </si>
  <si>
    <t>C11</t>
  </si>
  <si>
    <t>C12</t>
  </si>
  <si>
    <t>C13</t>
  </si>
  <si>
    <t>E13</t>
  </si>
  <si>
    <t>A18</t>
  </si>
  <si>
    <t>C14</t>
  </si>
  <si>
    <t>C15</t>
  </si>
  <si>
    <t>C16</t>
  </si>
  <si>
    <t>C17</t>
  </si>
  <si>
    <t>C18</t>
  </si>
  <si>
    <t>C19</t>
  </si>
  <si>
    <t>C20</t>
  </si>
  <si>
    <t>E14</t>
  </si>
  <si>
    <t>E15</t>
  </si>
  <si>
    <t>E16</t>
  </si>
  <si>
    <t>E17</t>
  </si>
  <si>
    <t>E18</t>
  </si>
  <si>
    <t>E19</t>
  </si>
  <si>
    <t>E20</t>
  </si>
  <si>
    <t>E21</t>
  </si>
  <si>
    <t>F19</t>
  </si>
  <si>
    <t>G17</t>
  </si>
  <si>
    <t>G18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</si>
  <si>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</si>
  <si>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</si>
  <si>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</si>
  <si>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</si>
  <si>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</si>
  <si>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</si>
  <si>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</si>
  <si>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</si>
  <si>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</si>
  <si>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</si>
  <si>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</si>
  <si>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</si>
  <si>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</si>
  <si>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</si>
  <si>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</si>
  <si>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</si>
  <si>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</si>
  <si>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</si>
  <si>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</si>
  <si>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</si>
  <si>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</si>
  <si>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</si>
  <si>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</si>
  <si>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C21</t>
  </si>
  <si>
    <t>C22</t>
  </si>
  <si>
    <t>C23</t>
  </si>
  <si>
    <t>C24</t>
  </si>
  <si>
    <t>D21</t>
  </si>
  <si>
    <t>D22</t>
  </si>
  <si>
    <t>D23</t>
  </si>
  <si>
    <t>D24</t>
  </si>
  <si>
    <t>D25</t>
  </si>
  <si>
    <t xml:space="preserve">A01 - Analýza spoločných potrieb/výziev. </t>
  </si>
  <si>
    <t>A02 - Príprava nových spoločných vzdelávacích programov/výstupov.</t>
  </si>
  <si>
    <t>A03 - Príprava inovovaných spoločných vzdelávacích programov/výstupov.</t>
  </si>
  <si>
    <t xml:space="preserve">A04 - Testovanie vytvorených spoločných vzdelávacích programov/výstupov v praxi a vyhodnotenie efektivity[1] (napr. prostredníctvom školení, skúšobných lekcií, spoločných prác).  </t>
  </si>
  <si>
    <t xml:space="preserve">A05 - Zavedenie (využitie) vytvorených spoločných vzdelávacích programov/výstupov do praxe a vyhodnotenie efektivity1 (zavedenie do procesu výučby). </t>
  </si>
  <si>
    <t>A06 - Zavedenie a využitie e-learningu.</t>
  </si>
  <si>
    <t xml:space="preserve">A07 - Vydanie/tlač pracovných listov/ pracovných zošitov, učebníc/učebných textov/metodických príručiek. </t>
  </si>
  <si>
    <t>A08 - Školenie/tréning doktorandov/pedagógov.</t>
  </si>
  <si>
    <t>A09 - Výmenné stáže doktorandov/pedagógov.</t>
  </si>
  <si>
    <t>A10 - Výmenné stáže/pobyty žiakov/študentov.</t>
  </si>
  <si>
    <t>A11 - Realizácia seminárov.</t>
  </si>
  <si>
    <t>A12 - Spoločná konferencia.</t>
  </si>
  <si>
    <t xml:space="preserve">A13 - Prezentácia spoločných výstupov/propagácia (doplnková aktivita).  </t>
  </si>
  <si>
    <t>A14 - Vydanie/tlač publikačných výstupov.</t>
  </si>
  <si>
    <t>A15 - Obstaranie vybavenia potrebného k príprave/zavedeniu spoločných programov/výstupov.</t>
  </si>
  <si>
    <t>A16 - Stavebné práce/úpravy súvisiace so zavedením spoločných vzdelávacích programov/výstupov.</t>
  </si>
  <si>
    <t>A17 - Obstaranie nehnuteľností súvisiacich so zavedením spoločných vzdelávacích programov/výstupov.</t>
  </si>
  <si>
    <t>B01 - Spracovanie štúdie k systematizácii spolupráce medzi vzdelávacími inštitúciami a zamestnávateľmi</t>
  </si>
  <si>
    <t>B02 - Spracovanie spoločnej stratégie</t>
  </si>
  <si>
    <t>B03 - Spracovanie spoločnej analýzy/štúdie  v oblasti priblíženia ponuky vzdelávania a potrieb trhu práce za podmienky ich reálneho uplatnenia</t>
  </si>
  <si>
    <t>B04 - Spracovanie spoločnej koncepcie smerujúcej k zlepšeniu postavenia absolventov na cezhraničnom trhu práce</t>
  </si>
  <si>
    <t>B05 - Aktivita smerujúca k odstráneniu bariér pri uznávaní kvalifikácií medzi oboma členskými štátmi</t>
  </si>
  <si>
    <t>B06 - Spracovanie spoločnej databázy</t>
  </si>
  <si>
    <t>B07 - Poriadení vybavení nevyhnutného pre realizáciu praxe/výučby</t>
  </si>
  <si>
    <t>B08 - Vytvorenie spoločného informačného/manažérskeho systému</t>
  </si>
  <si>
    <t>B09 - Realizácia spoločnej vzdelávacej aktivity v spolupráci s inštitúciami trhu práce</t>
  </si>
  <si>
    <t>B10 - Spoločná príprava konceptu praktickej výučby v podnikoch či inštitúciách (napr. koncepty duálneho vzdelávania)</t>
  </si>
  <si>
    <t>B11 - Aktivity k zavádzaní opatrení / realizácia stratégie</t>
  </si>
  <si>
    <t>B12 - Realizácia zavedenia potrebných prvkov teórie/praxe do výučby zo strany zamestnávateľov (aj formou firemných škôl)</t>
  </si>
  <si>
    <t>B13 - Realizácia cezhraničných stáží a praxí  žiakov a študentov škôl u potenciálnych zamestnávateľov</t>
  </si>
  <si>
    <t>B14 - Spracovanie analýzy potrieb zamestnávateľov v cezhraničnom regióne</t>
  </si>
  <si>
    <t>B15 - Vydanie/tlač publikačných výstupov</t>
  </si>
  <si>
    <t>B16 - Prezentácia spoločných výstupov/propagácia (doplnková aktivita)</t>
  </si>
  <si>
    <t>B17 - Realizácia spoločného seminára/konferencie/okrúhleho stola</t>
  </si>
  <si>
    <t>B18 - Realizácia propagačného/informačného/osvetového opatrení smerovaného voči zamestnávateľom v spoločnom regióne</t>
  </si>
  <si>
    <t>C01 - Príprava a realizácia výmenného pobytu/stáže pedagógov</t>
  </si>
  <si>
    <t>C02 - Príprava a realizácia výmenného pobytu/stáže žiakov/študentov</t>
  </si>
  <si>
    <t>C03 - Nákup vybavenia potrebného pre realizáciu aktivít projektu</t>
  </si>
  <si>
    <t>C04 - Spracovaní výstupov z výmenného pobytu/stáže</t>
  </si>
  <si>
    <t>C05 - Stavebné úpravy súvisiace s umiestnením vybavenia pre realizáciu projektu</t>
  </si>
  <si>
    <t>C06 - Prezentačné a propagačné aktivity vo vzťahu k realizovanému projektu (iba doplnkovo)</t>
  </si>
  <si>
    <t>D01 - Vytvorenie pracovnej/expertnej skupiny</t>
  </si>
  <si>
    <t>D02 - Stretnutie pracovnej/ expertnej skupiny</t>
  </si>
  <si>
    <t>D03 - Vytvorenie partnerskej siete vzdelávacích inštitúcií a regionálnych zamestnávateľov za účelom rozvoja ľudských zdrojov v prihraničnom regióne</t>
  </si>
  <si>
    <t>D04 - Zavádzanie nových riešení a prístupov v oblasti rozvoja ľudských zdrojov</t>
  </si>
  <si>
    <t>D05 - Spracovanie spoločných plánov/koncepcií/ stratégií rozvoja ľudských zdrojov vrátane celoživotného vzdelávania</t>
  </si>
  <si>
    <t>D06 - Vytvorenie spoločnej databázy v oblasti rozvoja ľudských zdrojov</t>
  </si>
  <si>
    <t>D07 - Vytvorenie spoločnej informačnej platformy v oblasti  rozvoja ľudských zdrojov</t>
  </si>
  <si>
    <t>D08 - Vytvorenie spoločnej informačnej platformy v oblasti  celoživotného vzdelávania</t>
  </si>
  <si>
    <t>D09 - Tvorba kanálu/mechanizmu výmeny a zdieľania informácií a dát</t>
  </si>
  <si>
    <t>D10 - Definovanie spoločných tém, potrieb a problémov</t>
  </si>
  <si>
    <t>D11 - Dotazníkové šetrenie</t>
  </si>
  <si>
    <t>D12 - Zber dát</t>
  </si>
  <si>
    <t>D13 - Spracovanie externých posudkov/ hodnotení</t>
  </si>
  <si>
    <t>D14 - Realizácia okrúhlych stolov k prepojení  regionálnych aktérov v oblasti celoživotného vzdelávania</t>
  </si>
  <si>
    <t>D15 - Realizácia okrúhlych stolov k prepojení  regionálnych aktérov v oblasti rozvoja ľudských zdrojov</t>
  </si>
  <si>
    <t>D16 - Realizácia stretnutí  HR špecialistov pôsobiacich v príhraničnom území smerujúca k výmene skúseností/ know-how  a definícii potrieb trhu práce</t>
  </si>
  <si>
    <t>D17 - Realizácia spoločného seminára/ konferencie k problematike rozvoja ľudských zdrojov</t>
  </si>
  <si>
    <t xml:space="preserve">D18 - Realizácia spoločných propagačných materiálov k podpore rozvoja celoživotného vzdelávania </t>
  </si>
  <si>
    <t>D19 - Verejná prezentácia/ diskusia</t>
  </si>
  <si>
    <t xml:space="preserve">D20 - Prezentačné a propagačné aktivity vo vzťahu k realizovanému projektu </t>
  </si>
  <si>
    <t>E01 - Usporiadane spoločného veľtrhu prezentujúceho vzdelávacie aktivity a uplatniteľnosť na trhu práce (vrátane poriadení stánkov, ich vybavení, propagačných materiálov, poplatkov)</t>
  </si>
  <si>
    <t>E02 - Vytvorenie spoločnej internetovej prezentácie</t>
  </si>
  <si>
    <t>E03 - Realizácia spoločnej burzy príležitostí</t>
  </si>
  <si>
    <t>E04 - Vytvorenie spoločnej databázy</t>
  </si>
  <si>
    <t>E05 - Tvorba kanálu/mechanizmu výmeny a zdieľania informácií a dát</t>
  </si>
  <si>
    <t>E06 - Poriadenie vybavení v súvislosti s realizáciou prezentačných aktivít</t>
  </si>
  <si>
    <t>E07 - Realizácia spoločných konferencií/seminárov</t>
  </si>
  <si>
    <t>E08 - Realizácia spoločného prezentačného podujatí  k zvýšeniu povedomia žiakov a rodičov o ponuke vzdelávania najme v technických odboroch</t>
  </si>
  <si>
    <t>E09 - Účasť na veľtrhoch trhu práce (vrátane poriadení stánkov, ich vybavení, propagačných materiálov, poplatkov)</t>
  </si>
  <si>
    <t>E10 - Realizácia dní otvorených dverí</t>
  </si>
  <si>
    <t>E11 - Vytvorenie propagačných materiálov</t>
  </si>
  <si>
    <t>E12 - Realizácia konzultácií a poradenstva</t>
  </si>
  <si>
    <t>F01 - Vytvorenie siete vzdelávacích inštitúcií a zamestnávateľov k prenosu skúseností, požiadaviek trhu práce na vzdelávací systém, zaistenie odborných stáží priamo u zamestnávateľov, zdielaní potrebnej infraštruktúry, zdielaní dát a informácií</t>
  </si>
  <si>
    <t>F02 - Spracovanie spoločných metodík</t>
  </si>
  <si>
    <t>F03 - Využitie spoločne pripravených foriem výučby (workshopy pre žiakov a študentov, skúšobné lekcie, spoločné práce žiakov/študentov)</t>
  </si>
  <si>
    <t>F04 - Vytvorenie prvkov spoločnej výučby orientovaného na reálne potreby trhu práce najme v technických oboroch</t>
  </si>
  <si>
    <t>F05 - Vytvorenie spoločnej databázy</t>
  </si>
  <si>
    <t>F06 - Tvorba kanálu/mechanizmu výmeny a zdieľania informácií a dát</t>
  </si>
  <si>
    <t>F07 - Výmenné stáže žiakov/študentov za účelom získanie praxe pri využití nových technológií, zariadení a vzdelávacích postupov</t>
  </si>
  <si>
    <t>F08 - Školenie pedagógov za účelom získanie praxe pri využití nových technológií, zariadení a vzdelávacích postupov</t>
  </si>
  <si>
    <t>F09 - Výmenné stáže pedagógov za účelom získanie praxe pri využití nových technológií, zariadení a vzdelávacích postupov</t>
  </si>
  <si>
    <t xml:space="preserve">F10 - Stretnutia zainteresovaných osôb k vzájomnej výmene skúseností  a získaných poznatkov z realizácie projektu </t>
  </si>
  <si>
    <t>F11 - Vytvorenie pracovnej/expertnej skupiny</t>
  </si>
  <si>
    <t>F12 - Stretnutie pracovnej/ expertnej skupiny</t>
  </si>
  <si>
    <t>F13 - Príprava spoločných vzdelávacích výstupov/ programov</t>
  </si>
  <si>
    <t>F14 - Stavebné práce/ úpravy v súvislosti so skvalitnením vzdelávacej infraštruktúry</t>
  </si>
  <si>
    <t>F15 - Spracovanie projektovej/realizačnej dokumentácie</t>
  </si>
  <si>
    <t>F16 - Poriadenie vybavenia pre spoločnú odbornú prípravu</t>
  </si>
  <si>
    <t>F17 - Zaistenie prevádzky poriadeného vybavení  pre účely realizácie vzdelávacích aktivít projektu (materiál, energie, atď.)</t>
  </si>
  <si>
    <t>F18 - Prezentačné a propagačné aktivity vo vzťahu k realizovanému projektu</t>
  </si>
  <si>
    <t>G01 - Vytvorenie siete vzdelávacích inštitúcií a zamestnávateľov k prenosu skúseností, požiadaviek trhu práce na vzdelávací systém, zaistenie odborných stáží priamo u zamestnávateľov, zdieľanie potrebnej infraštruktúry, zdieľanie dát a informácií</t>
  </si>
  <si>
    <t>G02 - Zaistenie odborných stáží priamo u zamestnávateľov</t>
  </si>
  <si>
    <t>G03 - Aktivity na zavedenie e-learningovej formy celoživotného vzdelávania</t>
  </si>
  <si>
    <t>G04 - Aktivity na zavedenie nových programov celoživotného vzdelávania vo vzťahu k reálnym potrebám trhu práce</t>
  </si>
  <si>
    <t>G05 - Využitie spoločne pripravených foriem výučby (semináre pre a študentov, skúšobné lekcie, spoločné práce)</t>
  </si>
  <si>
    <t xml:space="preserve">G06 - Propagácia možností/ programov spoločného celoživotného vzdelávania (multimediálne, profesijné, osobný rozvoj, univerzity tretieho veku, atď.) </t>
  </si>
  <si>
    <t>G07 - Aktivity na zvyšovanie atraktívnosti a efektívnosti CŽV pre firmy</t>
  </si>
  <si>
    <t>G08 - Aktivity na zvyšovanie atraktívnosti a efektívnosti CŽV pre jednotlivcov</t>
  </si>
  <si>
    <t>G09 - Vytvorenie spoločnej databázy</t>
  </si>
  <si>
    <t>G10 - Tvorba kanálu/mechanizmu výmeny a zdieľania informácií a dát</t>
  </si>
  <si>
    <t>G11 - Výmenné stáže pedagógov za účelom výmeny skúseností  pri vzdelávacích postupov v celoživotnom vzdelávaní</t>
  </si>
  <si>
    <t>G12 - Definícia spoločných potrieb trhu práce vo vzťahu k celoživotnému vzdelávaniu (napr. okrúhle stoly medzi zamestnávateľmi a poskytovateľmi celoživotného učenia a ďalšími aktérmi trhu práce)</t>
  </si>
  <si>
    <t>G13 - Spracovanie koncepcie/plánu spoločných aktivít pre rozvoj CŽV</t>
  </si>
  <si>
    <t>G14 - Príprava spoločných vzdelávacích výstupov/ programov</t>
  </si>
  <si>
    <t>G15 - Poriadenie vybavenia k zavedeniu programov celoživotného vzdelávania/ inovatívnych prístupov</t>
  </si>
  <si>
    <t>G16 - Prezentačné a propagačné aktivity vo vzťahu k realizovanému projektu</t>
  </si>
  <si>
    <t>A01 - Vytvorenie pracovného/expertného tímu</t>
  </si>
  <si>
    <t>A02 - Stretnutie pracovného/expertného tímu</t>
  </si>
  <si>
    <t>A03 - Príprava a zavedenie opatrení k včasnému overovaní produktov, schopností vyspelej výroby a prvovýroby najme v oblasti kľúčových technológií a technológií pre všeobecné použite</t>
  </si>
  <si>
    <t>A04 - Príprava a zavedenie podnikových investícií do výskumu a inovácií</t>
  </si>
  <si>
    <t>A05 - Aktivity na vytváranie väzieb a súčinnosti medzi podnikmi a strediskami výskumu a vývoja a vysokými školami</t>
  </si>
  <si>
    <t>A06 - Realizácia aplikovaného výskumu/ vývoja na základe definície požiadaviek s dorazom na zapojenie stredísk  výskumu/vývoja a vysokých škôl  (vlastný výskum, kolektívny a predkonkurenčný vývoj)</t>
  </si>
  <si>
    <t>A07 - Realizácia znalostného transferu</t>
  </si>
  <si>
    <t>A08 - Príprava spoločných projektov</t>
  </si>
  <si>
    <t>A09 - Tvorba kanálu/mechanizmu výmeny a zdieľania informácií a dát</t>
  </si>
  <si>
    <t>A10 - Vytvorení spoločných databází</t>
  </si>
  <si>
    <t>A11 - Definícia požiadaviek podnikateľského sektoru na aplikovaný výskum/vývoj</t>
  </si>
  <si>
    <t>A12 - Nákup expertných služieb v oblasti aplikovaného výskumu/vývoja (meranie, skúšky, výpočty, konzultácie, transfer duševného vlastníctva) s cieľom zahájenia/zintenzívnenia inovačných aktivít MSP</t>
  </si>
  <si>
    <t>A13 - Nákup licencií, patentov</t>
  </si>
  <si>
    <t>A14 - Príprava realizačnej dokumentácie ( stavebná dokumentácia)</t>
  </si>
  <si>
    <t>A15 - Stavebné úpravy v súvislosti s obstaraním vybavenia</t>
  </si>
  <si>
    <t>A16 - Obstaranie vybavenia v súvislosti s realizáciou prenosu výsledkov aplikovaného výskumu/vývoja</t>
  </si>
  <si>
    <t>A17 - Prezentačné a propagačné aktivity vo vzťahu k realizovanému projektu</t>
  </si>
  <si>
    <t>B01 - Vytvorenie pracovného/expertného tímu</t>
  </si>
  <si>
    <t>B02 - Stretnutie pracovného/expertného  tímu</t>
  </si>
  <si>
    <t>B03 - Aktivity pre vytvorenie cezhraničnej siete/klastru podporujúci rozvoj perspektívnych odvetví a oblastí</t>
  </si>
  <si>
    <t>B04 - Budovanie cezhraničných výskumných centier</t>
  </si>
  <si>
    <t>B05 - Realizácia strategicky významné aktivity v oblasti vývoja /inovácie nových produktov/služieb pre MSP</t>
  </si>
  <si>
    <t>B06 - Realizácia strategicky významné aktivity v oblasti zlepšenia podnikových procesov, vrátane produktových certifikácií pre MSP</t>
  </si>
  <si>
    <t>B07 - Realizácia strategicky významné aktivity v oblasti vývoja /inovácie výrobných procesov  pre MSP</t>
  </si>
  <si>
    <t>B08 - Aktivity na vytváranie väzieb a súčinnosti medzi podnikmi a strediskami výskumu a vývoja s vysokými školami</t>
  </si>
  <si>
    <t>B09 - Realizácia nástroja identifikácie spoločných potrieb produktívneho sektora a včasnú orientáciu výskumných a vývojových aktivít na perspektívne odvetvia a oblasti</t>
  </si>
  <si>
    <t>B10 - Tvorba kanálu/mechanizmu výmeny a zdieľania informácií a dát</t>
  </si>
  <si>
    <t>B11 - Vytvorenie spoločných metodík a hodnotenia</t>
  </si>
  <si>
    <t>B12 - Príprava spoločných projektov</t>
  </si>
  <si>
    <t>B13 - Definícia spoločných potrieb produktívneho sektora  vo vzťahu k včasnej orientácii výskumných a vývojových aktivít na perspektívne oblasti a odvetvia</t>
  </si>
  <si>
    <t>B14 - Príprava nástroja identifikácie spoločných potrieb produktívneho sektora a včasnú orientáciu výskumných a vývojových aktivít na perspektívne odvetvia a oblasti</t>
  </si>
  <si>
    <t>B15 - Poriadenie vybavenia – nákup technológií nevyhnutných pre zavedenie a prevádzku realizovaných nástrojov identifikácie spoločných potrieb produktívneho sektora a včasnú orientáciu výskumných a vývojových aktivít na perspektívne odvetvia a oblasti.</t>
  </si>
  <si>
    <t>B16 - Prezentačné a propagačné aktivity vo vzťahu k realizovanému projektu</t>
  </si>
  <si>
    <t>C01 - Spracovanie stratégie rozvoja v oblasti inteligentného rozvoja a využívania inovácií v cezhraničnom regióne</t>
  </si>
  <si>
    <t>C02 - Vytvorenie pracovného/expertného tímu s dorazom na súčinnosť  medzi podnikmi a strediskami výskumu a vývoja s vysokými školami</t>
  </si>
  <si>
    <t>C03 - Tvorba kanálu/mechanizmu výmeny a zdieľania informácií a dát</t>
  </si>
  <si>
    <t>C04 - Vytvorenie spoločných metodík a hodnotenia</t>
  </si>
  <si>
    <t>C05 - Vytvorenie spoločných databáz</t>
  </si>
  <si>
    <t>C06 - Príprava spoločných projektov</t>
  </si>
  <si>
    <t>C07 - Stretnutie pracovného/expertného  tímu</t>
  </si>
  <si>
    <t>C08 - Zber dát</t>
  </si>
  <si>
    <t>C09 - Definícia potrieb cezhraničného územia v oblasti inteligentného rozvoja a využívania inovácií</t>
  </si>
  <si>
    <t>C10 - Spracovanie analytickej časti</t>
  </si>
  <si>
    <t>C11 - Spracovanie expertných posudkov/hodnotení</t>
  </si>
  <si>
    <t>C12 - Nákup služieb špecializovaného poradenstva v oblasti strategické riadenie a managment</t>
  </si>
  <si>
    <t>C13 - Prezentačné a propagačné aktivity vo vzťahu k realizovanému projektu</t>
  </si>
  <si>
    <t>D01 - Aktivity subjektov inovačnej infraštruktúry (podnikateľských inovačných centier, vedecko-technických parkov) v oblasti zvyšovania absorpčnej kapacity cezhraničného územia</t>
  </si>
  <si>
    <t>D02 - Príprava spoločných projektov</t>
  </si>
  <si>
    <t>D03 - Vytvorenie pracovného/expertného tímu s dorazom na súčinnosť  medzi podnikmi a strediskami výskumu a vývoja s vysokými školami</t>
  </si>
  <si>
    <t>D04 - Stretnutie pracovného/expertného  tímu</t>
  </si>
  <si>
    <t>D05 - Aktivity na vytváranie väzieb a súčinnosti medzi podnikmi a strediskami výskumu a vývoja s vysokými školami</t>
  </si>
  <si>
    <t>D06 - Aktivity pre vytvorenie cezhraničnej siete/klastru a otvorených inovácií inteligentnou špecializáciou</t>
  </si>
  <si>
    <t>D07 - Internacionalizácia klastrov podporujúcich rozvoj perspektívnych odvetví a oblastí</t>
  </si>
  <si>
    <t>D08 - Tvorba kanálu/mechanizmu výmeny a zdieľania informácií a dát</t>
  </si>
  <si>
    <t>D09 - Vytvorenie/ zdieľanie spoločných metodík a hodnotenia</t>
  </si>
  <si>
    <t>D10 - Vytvorenie/ zdieľanie spoločných databáz</t>
  </si>
  <si>
    <t>D11 - Realizácia spoločného technického a aplikovaného výskumu/vývoja/ pilotných projektov s dorazom na využitie stávajúcej infraštruktúry výskumu, vývoja a inovácií</t>
  </si>
  <si>
    <t>D12 - Realizácia opatrení optimalizácie spoločného využitia existujúcej infraštruktúry výskumu, vývoja a inovácií</t>
  </si>
  <si>
    <t>D13 - Spracovanie štúdií/koncepcií optimalizácie spoločného využitia existujúcej infraštruktúry výskumu, vývoja a inovácií</t>
  </si>
  <si>
    <t>D14 - Príprava realizačnej dokumentácie ( stavebná dokumentácia)</t>
  </si>
  <si>
    <t xml:space="preserve">D15 - Stavebné úpravy v súvislosti s obstaraním vybavenia </t>
  </si>
  <si>
    <t>D16 - Poriadenie vybavení v súvislosti s realizáciou prenosu výsledkov aplikovaného výskumu/vývoja</t>
  </si>
  <si>
    <t>D17 - Prezentačné a propagačné aktivity vo vzťahu k realizovanému projektu</t>
  </si>
  <si>
    <t>E01 - Aktivity na vytváranie väzieb a súčinnosti medzi podnikmi a prevádzkovateľmi inovačnej infraštruktúry (podnikateľské inkubátory, vedecko-technické parky a inovačné centrá)</t>
  </si>
  <si>
    <t>E02 - Aplikácia nástrojov podpory v oblasti využívania výsledkov výskumu a vývoja (inovačných voucherov/ iných)</t>
  </si>
  <si>
    <t>E03 - Tvorba kanálu/mechanizmu výmeny a zdieľania informácií a dát</t>
  </si>
  <si>
    <t>E04 - Vytvorenie/ zdieľanie spoločných metodík a hodnotenia</t>
  </si>
  <si>
    <t>E05 - Vytvorenie/ zdieľanie spoločných databází</t>
  </si>
  <si>
    <t>E06 - Stretnutie pracovného/expertného tímu</t>
  </si>
  <si>
    <t>E07 - Nákup poradenských služieb pre MSP poskytované prevádzkovateľmi inovačnej infraštruktúry (podnikateľské inkubátory, vedeckotechnické parky a inovačné centrá)</t>
  </si>
  <si>
    <t>E08 - Príprava nástrojov podpory v oblasti využívania výsledkov výskumu a vývoja (inovačných voucherov/ iných)</t>
  </si>
  <si>
    <t>E09 - Poriadenie vybavenia – nákup technológií nevyhnutných pre zavedenie a prevádzku realizovaných nástrojov podpory v oblasti využívania výsledkov výskumu a vývoja</t>
  </si>
  <si>
    <t>E10 - Prezentačné a propagačné aktivity vo vzťahu k realizovanému projektu</t>
  </si>
  <si>
    <t>A01 - Rekonštrukcia/ revitalizácia/vybudovanie turisticky atraktívnych objektov kultúrneho/ prírodného dedičstva (stavebné práce)</t>
  </si>
  <si>
    <t>A02 - Obstaranie vybavenia rekonštruovaných/revitalizovaných/vybudovaných objektov kultúrneho/ prírodného dedičstva</t>
  </si>
  <si>
    <t>A03 - Vybudovanie turisticky atraktívnych objektov pre zatraktívnenie prírodného dedičstva (stavebné práce)</t>
  </si>
  <si>
    <t xml:space="preserve">A04 - Obstaranie vybavenia turisticky atraktívnych objektov pre zatraktívnenie prírodného dedičstva </t>
  </si>
  <si>
    <t>A05 - Realizácia vyhliadkových miest a infraštruktúry (rozhľadne, vyhliadkové mosty, atď.) podporujúce ďalšie využitie prírodného a kultúrneho dedičstvá</t>
  </si>
  <si>
    <t>A06 - Vytváranie a revitalizácia múzejných lebo výstavných expozícií  cezhraničného charakteru</t>
  </si>
  <si>
    <t xml:space="preserve">A07 - Stretnutie pracovného tímu </t>
  </si>
  <si>
    <t>A08 - Poriadenie nehnuteľností/pozemkov</t>
  </si>
  <si>
    <t>A09 - Spracovaní realizačnej/projektovej dokumentácie</t>
  </si>
  <si>
    <t>A10 - Propagačné materiály vo vzťahu k realizovanému objektu (iba doplnkovo)</t>
  </si>
  <si>
    <t>A11 - Prezentačné a propagačné aktivity vo vzťahu k realizovanému objektu (iba doplnkovo)</t>
  </si>
  <si>
    <t>A12 - Značenie vo vzťahu k realizovanému objektu</t>
  </si>
  <si>
    <t>B01 - Budovanie infraštruktúrnych prvkov bezbariérového prístupu  pre osoby so zníženou schopnosťou pohybu vrátanie zvukových, grafických a podobných navádzacích systémov</t>
  </si>
  <si>
    <t>B02 - Výstavba/rekonštrukcia vyhradených parkovacích staní pre hendikepované a ďalšie skupiny so špeciálnymi potrebami (rodiny s deťmi, seniori) pri prírodnej/kultúrnej pamiatke</t>
  </si>
  <si>
    <t>B03 - Výstavba/zvýšenie kapacity parkovísk pri významných turistických destináciách (potreba preukázania stávajúcej nedostatočnej kapacity)</t>
  </si>
  <si>
    <t xml:space="preserve">B04 - Výstavba/ revitalizácia oddychových zón  popri prírodných a kultúrnych pamiatkach </t>
  </si>
  <si>
    <t>B05 - Realizácia sprievodnej infraštruktúry a vybavenia/mobiliárov v riešenej lokalite (stojany pre bicykle, informačné tabule, odpočívadlá, prístrešky, atď.)</t>
  </si>
  <si>
    <t>B06 - Stretnutie pracovného tímu</t>
  </si>
  <si>
    <t>B07 - Obstaranie nehnuteľností/pozemkov</t>
  </si>
  <si>
    <t>B08 - Spracovanie realizačnej/projektovej dokumentácie</t>
  </si>
  <si>
    <t>B09 - Rozširovanie turistických informačných centier/ infobodov/ infostánkov/mestských informačných turistických systémov  za účelom preukázaného zvýšenia informovanosti o turistických atraktivitách cezhraničného regiónu</t>
  </si>
  <si>
    <t>B10 - Budovanie značenia prístupu k prírodným/kultúrnym pamiatkam</t>
  </si>
  <si>
    <t>B11 - Budovanie telematických a navigačných systémov k prírodným/kultúrnym pamiatkam</t>
  </si>
  <si>
    <t>B12 - Propagačné materiály vo vzťahu k realizovanému objektu (iba doplnkovo)</t>
  </si>
  <si>
    <t>B13 - Prezentačné a propagačné aktivity vo vzťahu k realizovanému objektu (iba doplnkovo)</t>
  </si>
  <si>
    <t>C01 - Výstavba/rekonštrukcia cyklistických chodníkov a cyklotrás zlepšujúcich prístup a prepojenie kultúrne/prírodne významných lokalít v cezhraničnom regióne  vrátane doplnkovej infraštruktúry</t>
  </si>
  <si>
    <t>C02 - Výstavba/rekonštrukcia turistických chodníkov, tematických náučných chodníkov, alebo špecifických chodníkov a trás pre športovú turistiku (in-line, lyžiarske, vodácke, atď.) zlepšujúcich prístup a prepojenie kultúrne/prírodne významných lokalít v cezhraničnom regióne  vrátane doplnkovej infraštruktúry</t>
  </si>
  <si>
    <t xml:space="preserve">C03 - Stretnutie pracovného tímu </t>
  </si>
  <si>
    <t>C04 - Obstaranie nehnuteľností/pozemkov</t>
  </si>
  <si>
    <t>C05 - Spracovanie realizačnej/projektovej dokumentácie</t>
  </si>
  <si>
    <t>C06 - Spracovanie spoločných štúdií prístupu a prepojenia kultúrne/prírodne významných lokalít v cezhraničnom regióne</t>
  </si>
  <si>
    <t>C07 - Stretnutie odborného /expertného tímu</t>
  </si>
  <si>
    <t>C08 - Spracovanie odborných/expertných posudkov</t>
  </si>
  <si>
    <t>C09 - Verejná diskusia/ prezentácia</t>
  </si>
  <si>
    <t>C10 - Značenie cyklotrás, náučných a turistických chodníkov (iba doplnkovo)</t>
  </si>
  <si>
    <t>C11 - Propagačné materiály vo vzťahu k realizovanému objektu (iba doplnkovo)</t>
  </si>
  <si>
    <t>C12 - Prezentačné a propagačné aktivity vo vzťahu k realizovanému objektu (iba doplnkovo)</t>
  </si>
  <si>
    <t>D01 - Rekonštrukcia cestných úsekov II. a  III. triedy na zvýšenie dostupnosti lokalít s prírodnými/kultúrnymi pamiatkami (rekonštrukcia telesa vozovky, zlepšenie kvality povrchu vozovky)</t>
  </si>
  <si>
    <t xml:space="preserve">D02 - Realizácia opatrení smerujúcich k zmene technických parametrov vozovky </t>
  </si>
  <si>
    <t>D03 - (zvýšenie únosnosti, prejazdnosti, odstránení nebezpečných  a úzkych hrdiel)</t>
  </si>
  <si>
    <t>D04 - Výstavba/rekonštrukcia/obnova  súčastí cestných komunikácií – cestných prvkov (mosty, podjazdy, nadjazdy) pre zvýšenie návštevnosti kultúrnych/prírodných pamiatok najmä formou verejnej dopravy</t>
  </si>
  <si>
    <t>D05 - Stretnutie pracovného tímu</t>
  </si>
  <si>
    <t>D06 - Obstaranie nehnuteľností/pozemkov</t>
  </si>
  <si>
    <t>D07 - Spracovaní realizačnej/projektovej dokumentácie</t>
  </si>
  <si>
    <t>D08 - Budovanie telematických a navigačných systémov k prírodným/kultúrnym pamiatkam (iba doplnkovo)</t>
  </si>
  <si>
    <t>D09 - Propagačné materiály vo vzťahu k realizovanému objektu (iba doplnkovo)</t>
  </si>
  <si>
    <t>D10 - Prezentačné a propagačné aktivity vo vzťahu k realizovanému objektu (iba doplnkovo)</t>
  </si>
  <si>
    <t>E01 - Realizácia spoločných regionálnych/ tematických kampaní propagujúcich prírodné a kultúrne atraktivity spoločného územia</t>
  </si>
  <si>
    <t>E02 - Realizácia spoločných mediálnych produktov propagujúcich spoločné území a jeho atraktivity</t>
  </si>
  <si>
    <t>E03 - Organizácia aktivít propagujúcich spoločné územie ako turistickú destináciu a podporujúcich rozvoj cestovného ruchu v ňom</t>
  </si>
  <si>
    <t>E04 - Príprava a realizácia spoločných produktov destinačného managementu</t>
  </si>
  <si>
    <t>E05 - Poriadenie a distribúcia propagačných materiálov a nástrojov publicity pre širokú verejnosť lebo zameraných na špecifické cieľové skupiny</t>
  </si>
  <si>
    <t>E06 - Stretnutie pracovného tímu</t>
  </si>
  <si>
    <t>E07 - Spracovanie spoločného realizačného zámeru tematického produktu</t>
  </si>
  <si>
    <t>E08 - Spracovanie externých posudkov/ hodnotení</t>
  </si>
  <si>
    <t>E09 - Spracovanie spoločnej komunikačnej stratégie/ marketingovej koncepcie  zapojených objektov</t>
  </si>
  <si>
    <t>E10 - Spracovanie tematickej koncepcie zameranej na špecifické segmenty cestovného ruchu/vymedzenou skupinu atraktivít/špecifickú cieľovú skupinu</t>
  </si>
  <si>
    <t>E11 - Spracovanie územnej koncepcie riešiacej celkové využitie prírodných a kultúrnych zdrojov vo vymedzenom cezhraničnom území</t>
  </si>
  <si>
    <t>E12 - Spoločná účasť na veľtrhoch a obdobných prezentačných aktivitách cestovného ruchu vrátane poriadení nevyhnutných propagačných predmetov dlhodobé povahy (bannery, propagačné stany)</t>
  </si>
  <si>
    <t>E13 - Poriadenie vybavení  za účelom realizácie propagačných a prezentačných aktivít realizovaných produktov cestovného ruchu</t>
  </si>
  <si>
    <t>F01 - Aplikácie komunikačnej stratégie/ marketingovej koncepcie zavedenia služieb podporujúcich využívanie potenciálu kultúrneho a prírodného dedičstva</t>
  </si>
  <si>
    <t>F02 - Využitie mobilných technológií pre prezentáciu a propagáciu turistických atraktivít regiónu (audio sprievodca, GPS technológie, QR kódy)</t>
  </si>
  <si>
    <t>F03 - Realizácie publicity a propagácie pomocou webových stránok, sociálnych sietí a ďalších inovatívnych spôsobov propagácie a publicity</t>
  </si>
  <si>
    <t>F04 - Príprava špecifických nástrojov podpory cestovného ruchu – turistické karty, rodinné pasy, atď.</t>
  </si>
  <si>
    <t>F05 - Organizácia aktivít propagujúcich spoločné územie ako turistickú destináciu a podporujúcich rozvoj turizmu v ňom</t>
  </si>
  <si>
    <t>F06 - Stretnutie pracovného tímu</t>
  </si>
  <si>
    <t>F07 - Spracovanie spoločného realizačného zámeru tematického produktu</t>
  </si>
  <si>
    <t>F08 - Spracovanie spoločnej komunikačnej stratégie/ marketingovej koncepcie  zavedenia služieb podporujúcich využívanie potenciálu kultúrneho a prírodného dedičstva</t>
  </si>
  <si>
    <t xml:space="preserve">F09 - Poriadenie vybavenia – nákup technológií nevyhnutných pre zavedenie a prevádzku realizovaných nástrojov podpory cestovného ruchu </t>
  </si>
  <si>
    <t>F10 - Poriadenie vybavenia pre realizáciu opatrení propagácie služieb</t>
  </si>
  <si>
    <t>G01 - Aktivity na prezentáciu prírodného a kultúrneho dedičstva realizované vo forme doplnkových aktivít.</t>
  </si>
  <si>
    <t>A01 - Tvorba kanálu/mechanizmu výmeny a zdieľania informácií a dát</t>
  </si>
  <si>
    <t>A02 - Vytvorenie/ zdieľanie spoločných metodík a hodnotenia</t>
  </si>
  <si>
    <t>A03 - Vytvorenie/ zdieľanie spoločných databáz</t>
  </si>
  <si>
    <t>A04 - Spracovanie štúdií/koncepcií pre efektívnejší výkon starostlivosti o cezhraničné prírodne hodnotné územia</t>
  </si>
  <si>
    <t>A05 - Spracovanie plánov alebo zásad starostlivosti o cezhraničné prírodne hodnotné územia</t>
  </si>
  <si>
    <t>A06 - Spracovanie súborov doporučených opatrení/záchranných programov</t>
  </si>
  <si>
    <t>A07 - Vytvorenie pracovného/expertného tímu v oblasti starostlivosti o cezhraničné prírodne územia</t>
  </si>
  <si>
    <t>A08 - Stretnutie pracovného/expertného  tímu</t>
  </si>
  <si>
    <t>A09 - Definícia požiadaviek na efektívnejší výkon starostlivosti o cezhraničné prírodne hodnotné územia</t>
  </si>
  <si>
    <t>A10 - Realizácia okrúhleho stolu</t>
  </si>
  <si>
    <t>A11 - Spracovanie externých posudkov/ hodnotení</t>
  </si>
  <si>
    <t>A12 - Zber dát</t>
  </si>
  <si>
    <t>A13 - Terénny prieskum</t>
  </si>
  <si>
    <t>A14 - Vyznačenie lokalít v terénu</t>
  </si>
  <si>
    <t>A15 - Realizácia spoločnej konferencie</t>
  </si>
  <si>
    <t>A16 - Verejná diskusia</t>
  </si>
  <si>
    <t>A17 - Vydanie publikačných výstupov</t>
  </si>
  <si>
    <t>A18 - Prezentačné a propagačné aktivity vo vzťahu k realizovanému projektu</t>
  </si>
  <si>
    <t>B01 - Návrh a realizácia opatrení spojených s implementáciou sústavy Natura 2000</t>
  </si>
  <si>
    <t>B02 - Realizácia špeciálnej starostlivosti o vzácne biotopy s cieľom zlepšenia ich kvality a druhového zloženia (vrátane obmedzovania expanzívnych a invazívny druhov) v cezhraničnom území</t>
  </si>
  <si>
    <t>B03 - Eradikácia / regulácia invazívnych druhov (kosenie, výrez, odchyt či odlov, aplikácia biocídov apod., bezpečná likvidácia biomasy aj.)</t>
  </si>
  <si>
    <t>B04 - Realizácia starostlivosti o lesné spoločenstvá cielená na zachovanie lebo zlepšenie ich štruktúry, druhového zložení</t>
  </si>
  <si>
    <t>B05 - Realizácia starostlivosti cielená na podporu vzácnych druhov a ich biotopov, obnovu a tvorbu cenných stanovíšť</t>
  </si>
  <si>
    <t>B06 - Realizácia opatrení na podporu druhov v urbanizovanom aj. antropogénne ovplyvnenom prostredí</t>
  </si>
  <si>
    <t>B07 - Vytvorenie pracovného/expertného tímu v oblasti zlepšenia stavu druhov a biotopov</t>
  </si>
  <si>
    <t>B08 - Stretnutie pracovného/expertného  tímu</t>
  </si>
  <si>
    <t>B09 - Zber informácií a dát</t>
  </si>
  <si>
    <t>B10 - Hodnotenie rizík</t>
  </si>
  <si>
    <t>B11 - Vyznačenie lokalít v terénu</t>
  </si>
  <si>
    <t>B12 - Hodnotenie efektivity opatrenia</t>
  </si>
  <si>
    <t>B13 - Realizácia spoločnej konferencie</t>
  </si>
  <si>
    <t>B14 - Verejná diskusia</t>
  </si>
  <si>
    <t>B15 - Vydanie publikačných výstupov</t>
  </si>
  <si>
    <t>C01 - Mapovaní a monitoring  a príprava metodík a koncepčných dokumentov pre obmedzovanie inváznych druhov</t>
  </si>
  <si>
    <t>C02 - Realizácia opatrení k uchovaní a zvyšovaní početnosti druhov, realizovaná predovšetkým prostredníctvom záchrany druhov a ekosystémov a vytváraní vhodných podmienok pro ich ďalší existenciu</t>
  </si>
  <si>
    <t>C03 - Realizácia opatrení k minimalizácii a predchádzanie škodám spôsobeným silne a kriticky ohrozenými obzvlášť chránenými druhy živočíchov na komunikáciách, vodohospodárskych objektoch, pôdohospodárskych a lesných kultúrach, chovoch rýb a včiel</t>
  </si>
  <si>
    <t>C04 - Realizácia špeciálnej starostlivosti zameraná na podporu biodiverzity v chránených územiach, podporu cieľových stanovíšť a druhov</t>
  </si>
  <si>
    <t>C05 - Investície do zvyšovaní adaptívnych schopností ekosystémov a druhov na rastúcej fragmentácii krajiny, ďalší antropogénne vplyvy a na záťažové faktory životného prostredia</t>
  </si>
  <si>
    <t>C06 - Budovanie/ obnova prvkov pre interpretáciu chránených území (informační panely, náučné chodníky, návštevnícka strediska apod.),</t>
  </si>
  <si>
    <t>C07 - Realizácia opatrení na predchádzanie zavlečeniu, regulácii a likvidácii populácií inváznych druhov rastlín a živočíchov</t>
  </si>
  <si>
    <t>C08 - Realizácia opatrení navrhnutých v rámci schválených komplexných pozemkových úprav zameraných na výsadby zelene v krajine a ochranu pôdy.</t>
  </si>
  <si>
    <t>C09 - Tvorba informačných a technických nástrojov k ochrane druhov a stanovíšť</t>
  </si>
  <si>
    <t xml:space="preserve">C10 - Stretnutie projektového tímu </t>
  </si>
  <si>
    <t>C11 - Vytvorenie pracovného/expertného tímu v oblasti starostlivosti o cezhraničné prírodne územia</t>
  </si>
  <si>
    <t>C12 - Stretnutie pracovného/expertného  tímu</t>
  </si>
  <si>
    <t>C13 - Realizácia okrúhleho stolu</t>
  </si>
  <si>
    <t>C14 - Vzdelávacie semináre pre verejnosť</t>
  </si>
  <si>
    <t>C15 - Realizácia aktivít verejnej osvety</t>
  </si>
  <si>
    <t>C16 - Hodnotenie efektivity opatrenia</t>
  </si>
  <si>
    <t>C17 - Realizácia spoločnej konferencie</t>
  </si>
  <si>
    <t>C18 - Verejná diskusia</t>
  </si>
  <si>
    <t>C19 - Vydanie publikačných výstupov</t>
  </si>
  <si>
    <t>C20 - Prezentačné a propagačné aktivity vo vzťahu k realizovanému projektu</t>
  </si>
  <si>
    <t>D01 - Spracovanie plánov/projektov budovanie ekostabilizačných prvkov v cezhraničnom území</t>
  </si>
  <si>
    <t>D02 - Budovanie ekostabilizačných prvkov v krajine</t>
  </si>
  <si>
    <t>D03 - Investície do obnovy častí prírodných stanovíšť za účelom rozšírení veľkosti chránenej oblasti, zväčšenie oblasti k hľadaní potravy, rozmnožovaní a odpočinku týchto druhov a za účelom uľahčenia ich migrovaní/rozšírení</t>
  </si>
  <si>
    <t>D04 - Investície do krajinných prvkov prispievajúcich k prispôsobení sa zmenám klímy lebo ich zmiernení v cezhraničnom regióne</t>
  </si>
  <si>
    <t>D05 - Investície do umelých prvkov zelenej infraštruktúry (ekodukty, ekomosty) v cezhraničnom  regióne</t>
  </si>
  <si>
    <t>D06 - Investície do multifunkčných oblastí s cieľom využívania pôdy</t>
  </si>
  <si>
    <t xml:space="preserve">D07 - Stretnutie projektového tímu </t>
  </si>
  <si>
    <t>D08 - Vytvorenie pracovného/expertného tímu v oblasti budovania ekostabilizačných prvkov v krajine a zelenej infraštruktúry</t>
  </si>
  <si>
    <t>D09 - Stretnutie pracovného/expertného  tímu</t>
  </si>
  <si>
    <t>D10 - Nákup pozemkov</t>
  </si>
  <si>
    <t>D11 - Projektová/stavebná dokumentácia</t>
  </si>
  <si>
    <t>D12 - Prezentačné a propagačné aktivity vo vzťahu k realizovanému projektu</t>
  </si>
  <si>
    <t>E01 - Tvorba kanálu/mechanizmu výmeny a zdieľania informácií a dát</t>
  </si>
  <si>
    <t>E02 - Vytvorenie/ zdieľanie spoločných metodík a hodnotenia</t>
  </si>
  <si>
    <t>E03 - Vytvorenie/ zdieľanie spoločných databází</t>
  </si>
  <si>
    <t>E04 - Vytvorenie spoločného riadiaceho/ manažérskeho systému</t>
  </si>
  <si>
    <t>E05 - Spracovanie cezhraničných plánov riadenia/manažmentu prírodne hodnotných území ich vybraných častí a okolitého územia (vrátane chránených území)</t>
  </si>
  <si>
    <t>E06 - Spracovanie plánov lebo zásad starostlivosti o cezhraničné prírodne hodnotné územia</t>
  </si>
  <si>
    <t>E07 - Spracovanie súborov doporučených opatrení/záchranných programov v starostlivosti o cezhraničné prírodne hodnotné územia</t>
  </si>
  <si>
    <t>E08 - Realizácia spoločných cezhraničných plánov riadenia/manažmentu prírodne hodnotných území ich vybraných častí a okolitého územia (vrátane chránených území)</t>
  </si>
  <si>
    <t xml:space="preserve">E09 - Stretnutie projektového tímu </t>
  </si>
  <si>
    <t>E10 - Vytvorenie pracovného/expertného tímu v oblasti riadenia/managementu prírodne hodnotných území v cezhraničnom regióne</t>
  </si>
  <si>
    <t>E11 - Stretnutie pracovného/expertného tímu</t>
  </si>
  <si>
    <t>E12 - Zber informácií a dát</t>
  </si>
  <si>
    <t>E13 - Hodnotenie rizík</t>
  </si>
  <si>
    <t>E14 - Vyznačenie lokalít v terénu</t>
  </si>
  <si>
    <t>E15 - Terénny prieskum</t>
  </si>
  <si>
    <t>E16 - Poriadenie vybavení/ technológií nevyhnutného k realizácii spoločných cezhraničných plánov riadenia/manažmentu prírodne hodnotných území</t>
  </si>
  <si>
    <t>E17 - Realizácia investícií nevyhnutných pri realizácii spoločných cezhraničných plánov riadenia/manažmentu prírodne hodnotných území</t>
  </si>
  <si>
    <t>E18 - Realizácia spoločnej konferencie</t>
  </si>
  <si>
    <t>E19 - Verejná diskusia</t>
  </si>
  <si>
    <t>E20 - Vydanie publikačných výstupov</t>
  </si>
  <si>
    <t>E21 - Prezentačné a propagačné aktivity vo vzťahu k realizovanému projektu</t>
  </si>
  <si>
    <t>F01 - Tvorba kanálu/mechanizmu výmeny a zdieľania informácií a dát</t>
  </si>
  <si>
    <t>F02 - Vytvorenie/ zdieľanie spoločných metodík a hodnotenia</t>
  </si>
  <si>
    <t>F03 - Vytvorenie/ zdieľanie spoločných databáz</t>
  </si>
  <si>
    <t>F04 - Spracovanie spoločných štúdií /koncepcií/stratégií v oblasti starostlivosti a ochrany životného prostredia</t>
  </si>
  <si>
    <t>F05 - Vytvorenie spoločného riadiaceho/ manažérskeho systému</t>
  </si>
  <si>
    <t xml:space="preserve">F06 - Stretnutie projektového tímu </t>
  </si>
  <si>
    <t>F07 - Vytvorenie pracovného/expertného tímu v oblasti starostlivosti o cezhraničné prírodne významne územia</t>
  </si>
  <si>
    <t>F08 - Stretnutie pracovného/expertného  tímu</t>
  </si>
  <si>
    <t>F09 - Zber informácií a dát</t>
  </si>
  <si>
    <t>F10 - Aktivity na vytváranie väzieb a súčinnosti medzi výskumnými inštitúciami, organizáciami ochrany prírody a realizátormi ochrany prírody</t>
  </si>
  <si>
    <t>F11 - Nákup poradenských a expertných služieb v oblasti výskumu podporujúce zlepšenie cezhraničnej starostlivosti a ochrany o prírodne významné územia</t>
  </si>
  <si>
    <t>F12 - Realizácia spoločných výskumných aktivít v cezhraničnom priestore v oblasti starostlivosti a ochrany životného prostredia</t>
  </si>
  <si>
    <t>F13 - Poriadenie vybavenia nevyhnutného pre realizáciu spoločných výskumných aktivít</t>
  </si>
  <si>
    <t>F14 - Stavebné úpravy realizované v súvislosti s umiestnením a prevádzkou vybavenia/technológií pre realizáciu spoločných výskumných aktivít</t>
  </si>
  <si>
    <t>F15 - Projektová/realizačná dokumentácia</t>
  </si>
  <si>
    <t>F16 - Realizácia spoločnej konferencie</t>
  </si>
  <si>
    <t>F17 - Verejná diskusia</t>
  </si>
  <si>
    <t>F18 - Vydanie publikačných výstupov</t>
  </si>
  <si>
    <t>F19 - Prezentačné a propagačné aktivity vo vzťahu k realizovanému projektu</t>
  </si>
  <si>
    <t>G01 - Tvorba kanálu/mechanizmu výmeny a zdieľania informácií a dát</t>
  </si>
  <si>
    <t>G02 - Vytvorenie/zdieľanie spoločných metodík a hodnotenia</t>
  </si>
  <si>
    <t>G03 - Vytvorenie/zdieľanie spoločných databáz</t>
  </si>
  <si>
    <t>G04 - Vytvorenie spoločných riadiacich/manažérskych systémov</t>
  </si>
  <si>
    <t>G05 - Stretnutie projektového tímu</t>
  </si>
  <si>
    <t>G06 - Vytvorenie pracovného/expertného tímu v oblasti starostlivosti o cezhraničné prírodne územia</t>
  </si>
  <si>
    <t>G07 - Stretnutie pracovného /expertného tímu</t>
  </si>
  <si>
    <t>G08 - Realizácia okrúhlych stolov</t>
  </si>
  <si>
    <t>G09 - Realizácia vzdelávacích seminárov</t>
  </si>
  <si>
    <t>G10 - Realizácia spoločných konferencií</t>
  </si>
  <si>
    <t>G11 - Verejná prezentácia/debata</t>
  </si>
  <si>
    <t>G12 - Zber informácií a dát</t>
  </si>
  <si>
    <t>G13 - Vyznačenie lokalít</t>
  </si>
  <si>
    <t>G14 - Poriadené vybavení/technológií/zariadení nevyhnutného pre realizáciu monitoringu a vyhodnocovania stavu ŽP</t>
  </si>
  <si>
    <t>G15 - Stavebné úpravy realizované v súvislosti s umiestnením a prevádzkou vybavenia/technológií pre realizáciu spoločných výskumných aktivít</t>
  </si>
  <si>
    <t>G16 - Príprava projektovej/realizačnej dokumentácie</t>
  </si>
  <si>
    <t>G17 - Vydanie publikačných výstupov</t>
  </si>
  <si>
    <t>G18 - Prezentačné a propagačné aktivity vo vzťahu k realizovanému projektu</t>
  </si>
  <si>
    <t>H01 - Spracovanie spoločných plánov/ štúdií k téme aktivity</t>
  </si>
  <si>
    <t>H02 - Monitoring procesov eróznej ohrozenosti</t>
  </si>
  <si>
    <t>H03 - Vytvorenie spoločných informačných systémov</t>
  </si>
  <si>
    <t>H04 - Vytvorenie spoločných riadiacich a manažérskych systémov</t>
  </si>
  <si>
    <t>H05 - Vytvorenie komplexného protierózneho opatrenia</t>
  </si>
  <si>
    <t>H06 - Realizácia organizačných protieróznych opatrení  (vhodné umiestnenie rastlín, pásové pestovanie plodín, vhodný tvar a veľkosť pozemkov, vegetačné pásy, záchytné trávne pásy)</t>
  </si>
  <si>
    <t>H07 - Realizácia opatrení pre zvýšenie schopnosti zadržiavanie vody v pôde</t>
  </si>
  <si>
    <t>H08 - Koordinačné opatrenia s protipovodňovými plánmi</t>
  </si>
  <si>
    <t>H09 - Realizácia opatrení pre obnovu pôdotvorného procesu</t>
  </si>
  <si>
    <t>H10 - Realizácia agrotechnických a vegetačných protieróznych opatrení (pôdoochranná kultivácia, protierózna orba, protierózne satie kukurice, protierózna ochrana zemiakov)</t>
  </si>
  <si>
    <t>H11 - Realizácia technických protieróznych opatrení (terénne urovnanie, průlehy, priekopy, terasy, hrádze, protierózne nádrže, protierózne cesty)</t>
  </si>
  <si>
    <t>H12 - Realizácia opatrení na kultiváciu/rekultiváciu pôdy</t>
  </si>
  <si>
    <t>H13 - Stretnutie projektového tímu</t>
  </si>
  <si>
    <t>H14 - Stretnutie pracovného /expertného tímu</t>
  </si>
  <si>
    <t>H15 - Definícia spoločných problémov a výziev v téme aktivity</t>
  </si>
  <si>
    <t>H16 - Spracovanie expertných posudkov/hodnotenie v téme aktivity</t>
  </si>
  <si>
    <t>H17 - Realizácia okrúhlych stolov</t>
  </si>
  <si>
    <t>H18 - Realizácia vzdelávacích seminárov</t>
  </si>
  <si>
    <t>H19 - Realizácia spoločných konferencií</t>
  </si>
  <si>
    <t>H20 - Verejná prezentácia</t>
  </si>
  <si>
    <t>H21 - Poriadenie zariadení</t>
  </si>
  <si>
    <t>H22 - Poriadenie vybavení</t>
  </si>
  <si>
    <t>H23 - Opatrenia publicity</t>
  </si>
  <si>
    <t>A01 - Stretnutie pracovného/expertného tímu</t>
  </si>
  <si>
    <t>A02 - Vytvorení spoločných plánov rozvoja</t>
  </si>
  <si>
    <t>A03 - Spracovanie spoločnej štúdie</t>
  </si>
  <si>
    <t>A04 - Spoločná konferencia/seminár</t>
  </si>
  <si>
    <t>A05 - Realizácia okrúhleho stola</t>
  </si>
  <si>
    <t>A06 - Tvorba spoločnej informačnej platformy</t>
  </si>
  <si>
    <t>A07 - Vytvorenie spoločných riadiacich a manažérskych systémov</t>
  </si>
  <si>
    <t>A08 - Spracovanie analytickej časti</t>
  </si>
  <si>
    <t>A09 - Dotazníkové šetrenie</t>
  </si>
  <si>
    <t>A10 - Zber dát</t>
  </si>
  <si>
    <t>A11 - Spracovanie strategickej časti</t>
  </si>
  <si>
    <t>A12 - Spracovanie expertných posudkov a hodnotení</t>
  </si>
  <si>
    <t>A13 - Verejná prezentácia</t>
  </si>
  <si>
    <t>A14 - Obstaranie vybavenia za účelom zaistenie prevádzky spoločných informačných platforiem a riadiacich a manažérskych systémov</t>
  </si>
  <si>
    <t>A15 - Opatrenia publicity</t>
  </si>
  <si>
    <t>B01 - Stretnutie pracovného tímu</t>
  </si>
  <si>
    <t>B02 - Definovanie spoločných tém, potrieb a problémov</t>
  </si>
  <si>
    <t>B03 - Vytvorenie spoločnej cezhraničnej databázy</t>
  </si>
  <si>
    <t xml:space="preserve">B04 - Usporiadanie spoločných aktivít v kulturno-rekreačnej/ športovej oblasti </t>
  </si>
  <si>
    <t>B05 - Usporiadanie spoločnej spoločenskej aktivity podporujúcej identitu a tradície</t>
  </si>
  <si>
    <t>B06 - Realizácia spoločných verejných vzdelávacích aktivít</t>
  </si>
  <si>
    <t>B07 - Príprava spoločných projektov</t>
  </si>
  <si>
    <t xml:space="preserve">B08 - Aktivita smerujúca k propagácii cezhraničnej spolupráce a spoločného územia (spoločné publikácie, internetové stránky) </t>
  </si>
  <si>
    <t>B09 - Tvorba spoločnej informačnej platformy</t>
  </si>
  <si>
    <t>B10 - Realizácia/ prepojenie spoločných informačných systémov, databáz s cieľom zlepšenia správy a ďalšieho rozvoja prihraničnej oblasti</t>
  </si>
  <si>
    <t>B11 - Realizácia školiaceho/vzdelávacieho  programu pre organizačné štruktúry v oblastiach efektívnej správy, vzdelávania, kultúrneho a prírodného dedičstva</t>
  </si>
  <si>
    <t>B12 - Tvorba kanálu/mechanizmu výmeny a zdieľania informácií a dát</t>
  </si>
  <si>
    <t>B13 - Prezentačné a propagačné aktivity vo vzťahu k realizovanému projektu</t>
  </si>
  <si>
    <t xml:space="preserve">B14 - Obstaranie vybavenia v súvislosti s realizáciou aktivít k zvyšovaní inštitucionálnych kapacít a zručností organizačných štruktúr v oblastiach efektívnej správy, vzdelávania, kultúrneho a prírodného dedičstva </t>
  </si>
  <si>
    <t>B15 - Spracovaní realizačnej/projektovej dokumentácie</t>
  </si>
  <si>
    <t>B16 - Stavebné úpravy realizované v súvislosti s realizáciou s umiestnením a prevádzkou vybavenia</t>
  </si>
  <si>
    <t>B17 - Obstaranie vybavenia</t>
  </si>
  <si>
    <t>C01 - Stretnutie pracovného tímu</t>
  </si>
  <si>
    <t>C02 - Definovanie spoločných tém, potrieb a problémov</t>
  </si>
  <si>
    <t>C03 - Spracovanie spoločného plánu rozvoja spolupráce</t>
  </si>
  <si>
    <t>C04 - Usporiadanie spoločnej prezentačnej aktivity</t>
  </si>
  <si>
    <t>C05 - Usporiadanie spoločnej spoločenskej aktivity podporujúcej identitu a tradície</t>
  </si>
  <si>
    <t>C06 - Usporiadanie spoločných konzultácií</t>
  </si>
  <si>
    <t>C07 - Usporiadanie spoločného školenia</t>
  </si>
  <si>
    <t>C08 - Usporiadanie spoločnej konferencie</t>
  </si>
  <si>
    <t>C09 - Spoločné propagačné aktivity</t>
  </si>
  <si>
    <t>C10 - Vyhľadávanie spoločných príležitostí a kontaktov</t>
  </si>
  <si>
    <t>C11 - Spoločná príprava projektov</t>
  </si>
  <si>
    <t>C12 - Spracovaní spoločnej databázy</t>
  </si>
  <si>
    <t>C13 - Realizácia spoločných verejných vzdelávacích aktivít</t>
  </si>
  <si>
    <t>C14 - Realizácia výmennej stáže /pobytu</t>
  </si>
  <si>
    <t>C15 - Spracovanie spoločných metodík/pracovných materiálov</t>
  </si>
  <si>
    <t>C16 - Vytvorenie spoločného riadiaceho a manažérskeho systému</t>
  </si>
  <si>
    <t>C17 - Realizácia okrúhleho stola</t>
  </si>
  <si>
    <t xml:space="preserve">C18 - Aktivita smerujúca k propagácii cezhraničnej spolupráce a spoločného územia (spoločné publikácie, internetové stránky) </t>
  </si>
  <si>
    <t>C19 - Tvorba spoločnej informačnej platformy</t>
  </si>
  <si>
    <t>C20 - Tvorba kanálu/mechanizmu výmeny a zdieľania informácií a dát</t>
  </si>
  <si>
    <t>C21 - Realizácia/ prepojenie spoločných informačných systémov, databáz s cieľom zlepšenia správy a ďalšieho rozvoja prihraničnej oblasti</t>
  </si>
  <si>
    <t>C22 - Stretnutia projektového tímu</t>
  </si>
  <si>
    <t>C23 - Verejná prezentácia/ diskusia</t>
  </si>
  <si>
    <t>C24 - Obstaranie vybavenia</t>
  </si>
  <si>
    <t>D01 - Stretnutie pracovného tímu</t>
  </si>
  <si>
    <t>D02 - Definovanie spoločných tém, potrieb a problémov</t>
  </si>
  <si>
    <t>D03 - Spracovanie spoločného plánu rozvoja spolupráce v oblasti verejnej správy a celospoločensky prínosných oblastiach</t>
  </si>
  <si>
    <t>D04 - Realizácia okrúhleho stola v oblasti verejnej správy a celospoločensky prínosných oblastiach</t>
  </si>
  <si>
    <t>D05 - Aktivita spoločného plánovania/optimalizácie v oblasti verejnej správy a celospoločensky prínosných oblastiach</t>
  </si>
  <si>
    <t>D06 - Vytvorenie spoločnej siete</t>
  </si>
  <si>
    <t>D07 - Realizácia spoločnej konferencie v oblasti verejnej správy a celospoločensky prínosných oblastiach</t>
  </si>
  <si>
    <t>D08 - Spoločná kooperačná aktivita na výmenu skúseností a prenosu know –how medzi partnermi projektu</t>
  </si>
  <si>
    <t>D09 - Spoločná výmenná aktivita medzi partnermi projektu (realizácia záujmových aktivít, vzájomné poznanie, osveta, mimoškolské vzdelávanie, vzájomné návštevy)</t>
  </si>
  <si>
    <t>D10 - Spoločný vzdelávací program/seminár pre pracovníkov v oblasti verejnej správy a celospoločensky prínosných oblastiach</t>
  </si>
  <si>
    <t>D11 - Vytváranie spoločnej databázy</t>
  </si>
  <si>
    <t>D12 - Vytvorenie spoločného riadiaceho/  manažérskeho systému</t>
  </si>
  <si>
    <t xml:space="preserve">D13 - Usporiadanie spoločnej verejnej aktivity v kultúrno-rekreačnej/ športovej oblasti </t>
  </si>
  <si>
    <t>D14 - Usporiadanie spoločnej spoločenskej aktivity podporujúcej identitu a tradície</t>
  </si>
  <si>
    <t xml:space="preserve">D15 - Aktivita smerujúca k propagácii cezhraničnej spolupráce a spoločného územia (spoločné publikácie, internetové stránky) </t>
  </si>
  <si>
    <t>D16 - Tvorba spoločnej informačnej platformy</t>
  </si>
  <si>
    <t>D17 - Realizácia/ prepojenie spoločných informačných systémov, databáz s cieľom zlepšenia správy a ďalšieho rozvoja prihraničnej oblasti</t>
  </si>
  <si>
    <t>D18 - Vytvorenie stálej pracovnej skupiny/ tímu v oblasti verejnej správy a celospoločensky prínosných oblastiach</t>
  </si>
  <si>
    <t>D19 - Aktivity na podporu činnosti stálej pracovnej skupiny/tímu v oblasti verejnej správy a celospoločensky prínosných oblastiach</t>
  </si>
  <si>
    <t>D20 - Realizácia diskusného panelu  v oblasti verejnej správy a celospoločensky prínosných oblastiach</t>
  </si>
  <si>
    <t>D21 - Zavádzanie nových riešení a prístupov pri verejnej správe a v celospoločensky prínosných oblastiach</t>
  </si>
  <si>
    <t>D22 - Výmenná stáž pracovníkov v oblasti verejnej správy a celospoločensky prínosných oblastiach</t>
  </si>
  <si>
    <t>D23 - Tvorba kanálu/mechanizmu výmeny a zdieľania informácií a dát</t>
  </si>
  <si>
    <t xml:space="preserve">D24 - Prezentačné a propagačné aktivity vo vzťahu k realizovanému projektu </t>
  </si>
  <si>
    <t>D25 - Obstaranie vybavenia</t>
  </si>
  <si>
    <t>Konkrétny cieľ žiadosti</t>
  </si>
  <si>
    <t xml:space="preserve">Konkrétny cieľ: </t>
  </si>
  <si>
    <t>Konkrétny cieľ:</t>
  </si>
  <si>
    <t xml:space="preserve">Cieľová hodnota: </t>
  </si>
  <si>
    <t xml:space="preserve">Čas plnenia: </t>
  </si>
  <si>
    <t>Kódy pre oblasť hospodárskej činnosti</t>
  </si>
  <si>
    <t>01 Poľnohospodárstvo, poľovníctvo a lesné hospodárstvo</t>
  </si>
  <si>
    <t>02 Rybolov</t>
  </si>
  <si>
    <t>03 Výroba potravín a nápojov</t>
  </si>
  <si>
    <t>04 Výroba textílií a odevov</t>
  </si>
  <si>
    <t>05 Výroba dopravných prostriedkov</t>
  </si>
  <si>
    <t>06 Nešpecifikované výrobné odvetvia</t>
  </si>
  <si>
    <t>07 Ťažba a úprava energetických surovín</t>
  </si>
  <si>
    <t>08 Dodávka elektriny, plynu, pary a teplej vody</t>
  </si>
  <si>
    <t>09 Zber, čistenie a rozvod vody</t>
  </si>
  <si>
    <t>10 Pošta a telekomunikácie</t>
  </si>
  <si>
    <t>11 Doprava</t>
  </si>
  <si>
    <t>12 Stavebníctvo</t>
  </si>
  <si>
    <t>13 Veľkoobchod a maloobchod</t>
  </si>
  <si>
    <t>14 Hotely a reštaurácie</t>
  </si>
  <si>
    <t>15 Finančné sprostredkovanie</t>
  </si>
  <si>
    <t>16 Nehnuteľnosti, prenájom a obchodné činnosti</t>
  </si>
  <si>
    <t>17 Verejná správa</t>
  </si>
  <si>
    <t>18 Školstvo</t>
  </si>
  <si>
    <t>19 Zdravotnícke činnosti</t>
  </si>
  <si>
    <t>20 Sociálna práca, spoločenské, sociálne a osobné služby</t>
  </si>
  <si>
    <t>21 Činnosti súvisiace so životným prostredím</t>
  </si>
  <si>
    <t>22 Iné nešpecifikované služby</t>
  </si>
  <si>
    <t>00 Neuplatňuje sa</t>
  </si>
  <si>
    <t>8.1.4 Spoločné financovanie personál</t>
  </si>
  <si>
    <t>Popis:</t>
  </si>
  <si>
    <r>
      <t xml:space="preserve">8.1 Cezhraničná spolupráca </t>
    </r>
    <r>
      <rPr>
        <i/>
        <sz val="12"/>
        <color indexed="8"/>
        <rFont val="Arial Narrow"/>
        <family val="2"/>
        <charset val="238"/>
      </rPr>
      <t/>
    </r>
  </si>
  <si>
    <r>
      <t>8.2 Cezhraničný dopad</t>
    </r>
    <r>
      <rPr>
        <i/>
        <sz val="12"/>
        <color indexed="8"/>
        <rFont val="Arial Narrow"/>
        <family val="2"/>
        <charset val="238"/>
      </rPr>
      <t/>
    </r>
  </si>
  <si>
    <r>
      <t>Popis, akým spôsobom projekt ovplyvní zvolené cieľové skupiny:</t>
    </r>
    <r>
      <rPr>
        <i/>
        <sz val="11"/>
        <color indexed="8"/>
        <rFont val="Arial Narrow"/>
        <family val="2"/>
        <charset val="238"/>
      </rPr>
      <t xml:space="preserve"> </t>
    </r>
  </si>
  <si>
    <r>
      <t xml:space="preserve">9.A Rozpočet projektu podľa kategórii výdavkov
</t>
    </r>
    <r>
      <rPr>
        <i/>
        <sz val="11"/>
        <color indexed="8"/>
        <rFont val="Arial Narrow"/>
        <family val="2"/>
        <charset val="238"/>
      </rPr>
      <t>žiadateľ uvádza údaje z prílohy č. 1 "Podrobný rozpočet projektu"</t>
    </r>
  </si>
  <si>
    <r>
      <t xml:space="preserve">ZHRNUTIE ROZPOČTU NA ÚROVNI </t>
    </r>
    <r>
      <rPr>
        <b/>
        <i/>
        <sz val="11"/>
        <color indexed="8"/>
        <rFont val="Arial Narrow"/>
        <family val="2"/>
        <charset val="238"/>
      </rPr>
      <t>PARTNEROV</t>
    </r>
    <r>
      <rPr>
        <i/>
        <sz val="11"/>
        <color indexed="8"/>
        <rFont val="Arial Narrow"/>
        <family val="2"/>
        <charset val="238"/>
      </rPr>
      <t>(Automaticky generované)</t>
    </r>
  </si>
  <si>
    <r>
      <t xml:space="preserve">ZHRNUTIE ROZPOČTU NA ÚROVNI </t>
    </r>
    <r>
      <rPr>
        <b/>
        <i/>
        <sz val="11"/>
        <color indexed="8"/>
        <rFont val="Arial Narrow"/>
        <family val="2"/>
        <charset val="238"/>
      </rPr>
      <t>PROJEKTU</t>
    </r>
    <r>
      <rPr>
        <i/>
        <sz val="11"/>
        <color indexed="8"/>
        <rFont val="Arial Narrow"/>
        <family val="2"/>
        <charset val="238"/>
      </rPr>
      <t>(Automaticky generované)</t>
    </r>
  </si>
  <si>
    <r>
      <t>§</t>
    </r>
    <r>
      <rPr>
        <sz val="11"/>
        <color indexed="8"/>
        <rFont val="Times New Roman"/>
        <family val="1"/>
        <charset val="238"/>
      </rPr>
      <t xml:space="preserve">  </t>
    </r>
    <r>
      <rPr>
        <sz val="11"/>
        <color indexed="8"/>
        <rFont val="Arial Narrow"/>
        <family val="2"/>
        <charset val="238"/>
      </rPr>
      <t xml:space="preserve">všetky informácie obsiahnuté v žiadosti o nenávratný finančný príspevok a všetkých jej prílohách sú úplné, pravdivé a správne, </t>
    </r>
  </si>
  <si>
    <r>
      <t>§</t>
    </r>
    <r>
      <rPr>
        <sz val="11"/>
        <color indexed="8"/>
        <rFont val="Times New Roman"/>
        <family val="1"/>
        <charset val="238"/>
      </rPr>
      <t xml:space="preserve">  </t>
    </r>
    <r>
      <rPr>
        <sz val="11"/>
        <color indexed="8"/>
        <rFont val="Arial Narrow"/>
        <family val="2"/>
        <charset val="238"/>
      </rPr>
      <t>projekt je v súlade s princípmi podpory rovnosti mužov a žien a nediskriminácie podľa článku 7 nariadenia o Európskeho parlamentu a Rady (EÚ) č. 1303/2013 zo 17. decembra 2013, ktorým sa stanovujú spoločné ustanovenia o Európskom fonde regionálneho rozvoja, Európskom sociálnom fonde, Kohéznom fonde, Európskom poľnohospodárskom fonde pre rozvoj vidieka a Európskom námornom a rybárskom fonde a ktorým sa stanovujú všeobecné ustanovenia o Európskom fonde regionálneho rozvoja, Európskom sociálnom fonde, Kohéznom fonde a Európskom námornom a rybárskom fonde, a ktorým sa zrušuje nariadenie Rady (ES) č. 1083/2006  (ďalej len ,,všeobecné nariadenie“) a v súlade s princípom udržateľného rozvoja podľa článku 8 všeobecného nariadenia,</t>
    </r>
  </si>
  <si>
    <r>
      <t>§</t>
    </r>
    <r>
      <rPr>
        <sz val="11"/>
        <color indexed="8"/>
        <rFont val="Times New Roman"/>
        <family val="1"/>
        <charset val="238"/>
      </rPr>
      <t xml:space="preserve">  </t>
    </r>
    <r>
      <rPr>
        <sz val="11"/>
        <color indexed="8"/>
        <rFont val="Arial Narrow"/>
        <family val="2"/>
        <charset val="238"/>
      </rPr>
      <t>zabezpečím finančné prostriedky na spolufinancovanie projektu tak, aby nebola ohrozená jeho implementácia,</t>
    </r>
  </si>
  <si>
    <r>
      <t>§</t>
    </r>
    <r>
      <rPr>
        <sz val="11"/>
        <color indexed="8"/>
        <rFont val="Times New Roman"/>
        <family val="1"/>
        <charset val="238"/>
      </rPr>
      <t xml:space="preserve">  </t>
    </r>
    <r>
      <rPr>
        <sz val="11"/>
        <color indexed="8"/>
        <rFont val="Arial Narrow"/>
        <family val="2"/>
        <charset val="238"/>
      </rPr>
      <t>na oprávnené výdavky uvedené v projekte nežiadam o inú pomoc, resp. požadovanie inej pomoci je v súlade s pravidlami kumulácie ustanovenými v príslušných právnych predpisov poskytovania štátnej pomoci a na tieto výdavky v minulosti nebol poskytnutý príspevok z verejných prostriedkov ani z Recyklačného fondu,</t>
    </r>
  </si>
  <si>
    <r>
      <t>§</t>
    </r>
    <r>
      <rPr>
        <sz val="11"/>
        <color indexed="8"/>
        <rFont val="Times New Roman"/>
        <family val="1"/>
        <charset val="238"/>
      </rPr>
      <t xml:space="preserve">  </t>
    </r>
    <r>
      <rPr>
        <sz val="11"/>
        <color indexed="8"/>
        <rFont val="Arial Narrow"/>
        <family val="2"/>
        <charset val="238"/>
      </rPr>
      <t>spĺňam podmienky poskytnutia príspevku uvedené v príslušnej výzve,</t>
    </r>
  </si>
  <si>
    <r>
      <t>§</t>
    </r>
    <r>
      <rPr>
        <sz val="11"/>
        <color indexed="8"/>
        <rFont val="Times New Roman"/>
        <family val="1"/>
        <charset val="238"/>
      </rPr>
      <t xml:space="preserve">  </t>
    </r>
    <r>
      <rPr>
        <sz val="11"/>
        <color indexed="8"/>
        <rFont val="Arial Narrow"/>
        <family val="2"/>
        <charset val="238"/>
      </rPr>
      <t>údaje uvedené v žiadosti o NFP sú identické s údajmi odoslanými prostredníctvom verejnej časti portálu ITMS2014+,</t>
    </r>
  </si>
  <si>
    <r>
      <t>§</t>
    </r>
    <r>
      <rPr>
        <sz val="11"/>
        <color indexed="8"/>
        <rFont val="Times New Roman"/>
        <family val="1"/>
        <charset val="238"/>
      </rPr>
      <t xml:space="preserve">  </t>
    </r>
    <r>
      <rPr>
        <sz val="11"/>
        <color indexed="8"/>
        <rFont val="Arial Narrow"/>
        <family val="2"/>
        <charset val="238"/>
      </rPr>
      <t>som si vedomý skutočnosti, že na NFP nie je právny nárok,</t>
    </r>
  </si>
  <si>
    <r>
      <t>§</t>
    </r>
    <r>
      <rPr>
        <sz val="11"/>
        <color indexed="8"/>
        <rFont val="Times New Roman"/>
        <family val="1"/>
        <charset val="238"/>
      </rPr>
      <t xml:space="preserve">  </t>
    </r>
    <r>
      <rPr>
        <sz val="11"/>
        <color indexed="8"/>
        <rFont val="Arial Narrow"/>
        <family val="2"/>
        <charset val="238"/>
      </rPr>
      <t>som si vedomý zodpovednosti za predloženie neúplných a nesprávnych údajov, pričom beriem na vedomie, že preukázanie opaku je spojené s rizikom možných následkov v rámci konania o žiadosti o NFP a/alebo implementácie projektu (napr. možnosť mimoriadneho ukončenia zmluvného vzťahu, vznik neoprávnených výdavkov).</t>
    </r>
  </si>
  <si>
    <r>
      <t>Zaväzujem sa bezodkladne písomne informovať poskytovateľa o všetkých zmenách, ktoré sa týkajú uvedených údajov a skutočností. Súhlasím so správou, spracovaním a uchovávaním všetkých uvedených osobných údajov v súlade so zák. č. 122/2013 Z. z. o </t>
    </r>
    <r>
      <rPr>
        <sz val="11"/>
        <color indexed="8"/>
        <rFont val="Arial Narrow"/>
        <family val="2"/>
        <charset val="238"/>
      </rPr>
      <t>ochrane osobných údajov a o zmene a doplnení niektorých zákonov pre účely implementácie príslušného programu spolupráce.</t>
    </r>
  </si>
  <si>
    <r>
      <t>Merná jednotka:</t>
    </r>
    <r>
      <rPr>
        <i/>
        <sz val="11"/>
        <color indexed="8"/>
        <rFont val="Arial Narrow"/>
        <family val="2"/>
        <charset val="238"/>
      </rPr>
      <t xml:space="preserve"> </t>
    </r>
  </si>
  <si>
    <r>
      <t>Východisková hodnota:</t>
    </r>
    <r>
      <rPr>
        <sz val="11"/>
        <color indexed="8"/>
        <rFont val="Arial Narrow"/>
        <family val="2"/>
        <charset val="238"/>
      </rPr>
      <t xml:space="preserve"> </t>
    </r>
  </si>
  <si>
    <t>Projektový partner 1</t>
  </si>
  <si>
    <t>Projektový partner 2</t>
  </si>
  <si>
    <t>Projektový partner 3</t>
  </si>
  <si>
    <t>Názov PP 1:</t>
  </si>
  <si>
    <t>Názov PP 2:</t>
  </si>
  <si>
    <t>Názov PP 3:</t>
  </si>
  <si>
    <t>PP 1</t>
  </si>
  <si>
    <t>PP 2</t>
  </si>
  <si>
    <t>PP 3</t>
  </si>
  <si>
    <t>Projektové aktivity</t>
  </si>
  <si>
    <t>Merateľný ukazovateľ:</t>
  </si>
  <si>
    <t>Partneri v projekte</t>
  </si>
  <si>
    <t>6.1 Aktivity projektu realizované v oprávnenom programovom území</t>
  </si>
  <si>
    <t>6.2 Aktivity projektu realizované mimo oprávnené programové územie</t>
  </si>
  <si>
    <t>Cieľové skupiny</t>
  </si>
  <si>
    <t>žiaci a študenti</t>
  </si>
  <si>
    <t>pedagogický personál a školitelia</t>
  </si>
  <si>
    <t>zamestnanci a zamestnávatelia</t>
  </si>
  <si>
    <t>malé a stredné podniky</t>
  </si>
  <si>
    <t>obyvatelia cezhraničného regiónu</t>
  </si>
  <si>
    <t>návštevníci cezhraničného regiónu</t>
  </si>
  <si>
    <t>zamestnanci miestnej a regionálnej samosprávy</t>
  </si>
  <si>
    <t>podnikateľské subjekty pôsobiace v cezhraničnom regióne</t>
  </si>
  <si>
    <t>Cieľové skupiny podľa KC</t>
  </si>
  <si>
    <t>Sektor:</t>
  </si>
  <si>
    <r>
      <t xml:space="preserve">1.1.1 Identifikácia organizačnej zložky VP zodpovednej za realizáciu projektu </t>
    </r>
    <r>
      <rPr>
        <sz val="11"/>
        <color theme="1"/>
        <rFont val="Arial Narrow"/>
        <family val="2"/>
        <charset val="238"/>
      </rPr>
      <t>(ak relevantné)</t>
    </r>
  </si>
  <si>
    <r>
      <t xml:space="preserve">1.2.1 Identifikácia organizačnej zložky HCP zodpovednej za realizáciu projektu </t>
    </r>
    <r>
      <rPr>
        <sz val="11"/>
        <color theme="1"/>
        <rFont val="Arial Narrow"/>
        <family val="2"/>
        <charset val="238"/>
      </rPr>
      <t>(ak relevantné)</t>
    </r>
  </si>
  <si>
    <t>Predmet činnosti PP 1:</t>
  </si>
  <si>
    <t>Predmet činnosti PP 2:</t>
  </si>
  <si>
    <t>Predmet činnosti PP 3:</t>
  </si>
  <si>
    <t>Zvolte jednu z možností</t>
  </si>
  <si>
    <t>Názov cieľovej skupiny:</t>
  </si>
  <si>
    <t>7.2 Prehľad merateľných ukazovateľov projektu:</t>
  </si>
  <si>
    <t>7.1.1 Aktivity Vedúceho partnera</t>
  </si>
  <si>
    <t>7.1.3 Aktivity partnera projektu 1</t>
  </si>
  <si>
    <t>7.1.4 Aktivity partnera projektu 2</t>
  </si>
  <si>
    <t>7.1.5 Aktivity partnera projektu 3</t>
  </si>
  <si>
    <t>Priame výdavky partnerov projektu:</t>
  </si>
  <si>
    <t>Podrobný rozpočet projektu Vedúceho partnera</t>
  </si>
  <si>
    <t>Podrobný rozpočet projektu Hlavného cezhraničného partnera</t>
  </si>
  <si>
    <t>Podrobný rozpočet projektu Projektového partnera 1</t>
  </si>
  <si>
    <t>Podrobný rozpočet projektu Projektového partnera 2</t>
  </si>
  <si>
    <t>Podrobný rozpočet projektu Projektového partnera 3</t>
  </si>
  <si>
    <t>10.  Zoznam povinných príloh žiadosti o NFP</t>
  </si>
  <si>
    <t>1a Doklad o vzniku a právnej forme žiadateľa/projektových partnerov zo SR</t>
  </si>
  <si>
    <t>1b Doklad o vzniku a právnej forme žiadateľa/projektových partnerov z ČR</t>
  </si>
  <si>
    <t xml:space="preserve">2 Doklad o menovaní štatutárneho zástupcu organizácie, ktorý podpisuje žiadosť o NFP </t>
  </si>
  <si>
    <t xml:space="preserve">3 Výpis z registra trestov </t>
  </si>
  <si>
    <t>5a Finančná situácia partnera zo SR</t>
  </si>
  <si>
    <t>5b Finančná situácia partnera z ČR</t>
  </si>
  <si>
    <t>6a Čestné vyhlásenie pre partnerov zo SR</t>
  </si>
  <si>
    <t>6b Čestné vyhlásenie pre partnerov z ČR</t>
  </si>
  <si>
    <t>Prílohy k žiadosti o NFP požadované pri investičných projektoch</t>
  </si>
  <si>
    <t>Ďalšie prílohy poskytujúce bližšie informácie o projekte</t>
  </si>
  <si>
    <t>Prílohy k žiadosti o NFP požadované pri projektoch generujúcich príjmy</t>
  </si>
  <si>
    <t>áno</t>
  </si>
  <si>
    <t>vyber</t>
  </si>
  <si>
    <t xml:space="preserve">1. podpora prechodu na nízkouhlíkové hospodárstvo vo všetkých sektoroch </t>
  </si>
  <si>
    <t xml:space="preserve">2. podpora prispôsobovania sa zmenám klímy, predchádzanie a riadenie rizika </t>
  </si>
  <si>
    <t xml:space="preserve">3. ochrana životného prostredia a podpora efektívneho využívania zdrojov </t>
  </si>
  <si>
    <t>4. podpora udržateľnej dopravy a odstraňovanie prekážok v kľúčových sieťových infraštruktúrach</t>
  </si>
  <si>
    <t xml:space="preserve">5. posilnenie výskumu, technologického rozvoja a inovácií </t>
  </si>
  <si>
    <t xml:space="preserve">6. zlepšenie prístupu k informáciám a komunikačným technológiám a zlepšenie ich využívania a kvality </t>
  </si>
  <si>
    <t xml:space="preserve">7. zvýšenie konkurencieschopnosti malých a stredných podnikov </t>
  </si>
  <si>
    <t xml:space="preserve">8. investovanie do vzdelávania, zručností a celoživotného vzdelávania </t>
  </si>
  <si>
    <t>9. posilnenie inštitucionálnych kapacít a efektivity verejnej správy</t>
  </si>
  <si>
    <t xml:space="preserve">10. podpora zamestnanosti a mobility pracovnej sily </t>
  </si>
  <si>
    <t>11. podpora sociálneho začlenenia a boj proti chudobe</t>
  </si>
  <si>
    <t>05 Veľké mestské a vidiecke oblasti</t>
  </si>
  <si>
    <t>04 Veľké mestské a malé mestské oblasti</t>
  </si>
  <si>
    <t>06 Malé mestské a vidiecke oblasti</t>
  </si>
  <si>
    <t>07 Veľké a malé mestské oblasti a vidiecke oblasti</t>
  </si>
  <si>
    <t>Kód žiadosti o NFP:</t>
  </si>
  <si>
    <t>4 Splnomocnenie osoby splnomocnenej zastupovať žiadateľa v konaní o žiadosti o NFP (ak relevantné)</t>
  </si>
  <si>
    <t>1.6 Identifikácia partnera projektu 4 (PP 4)</t>
  </si>
  <si>
    <t>1.6.1 Identifikácia organizačnej zložky PP 4 zodpovednej za realizáciu projektu</t>
  </si>
  <si>
    <t>Predmet činnosti PP 4:</t>
  </si>
  <si>
    <t>1.6.2 Komunikácia PP 4 vo veci žiadosti o NFP</t>
  </si>
  <si>
    <t>1.7 Identifikácia partnera projektu 5 (PP 5)</t>
  </si>
  <si>
    <t>Predmet činnosti PP 5:</t>
  </si>
  <si>
    <t>1.7.1 Identifikácia organizačnej zložky PP 5 zodpovednej za realizáciu projektu</t>
  </si>
  <si>
    <t>1.7.2 Komunikácia PP 5 vo veci žiadosti o NFP</t>
  </si>
  <si>
    <t>1.8 Identifikácia partnera projektu 6 (PP 6)</t>
  </si>
  <si>
    <t>Predmet činnosti PP 6:</t>
  </si>
  <si>
    <t>1.8.1 Identifikácia organizačnej zložky PP 6 zodpovednej za realizáciu projektu</t>
  </si>
  <si>
    <t>1.8.2 Komunikácia PP 6 vo veci žiadosti o NFP</t>
  </si>
  <si>
    <t>1.9 Identifikácia partnera projektu 7 (PP 7)</t>
  </si>
  <si>
    <t>Predmet činnosti PP 7:</t>
  </si>
  <si>
    <t>1.9.1 Identifikácia organizačnej zložky PP 7 zodpovednej za realizáciu projektu</t>
  </si>
  <si>
    <t>1.9.2 Komunikácia PP 7 vo veci žiadosti o NFP</t>
  </si>
  <si>
    <t>1.10 Identifikácia partnera projektu 8 (PP 8)</t>
  </si>
  <si>
    <t>Predmet činnosti PP 8:</t>
  </si>
  <si>
    <t>1.10.2 Komunikácia PP 8 vo veci žiadosti o NFP</t>
  </si>
  <si>
    <t>7.1.6 Aktivity partnera projektu 4</t>
  </si>
  <si>
    <t>7.1.7 Aktivity partnera projektu 5</t>
  </si>
  <si>
    <t>7.1.8 Aktivity partnera projektu 6</t>
  </si>
  <si>
    <t>7.1.9 Aktivity partnera projektu 7</t>
  </si>
  <si>
    <t>7.1.10 Aktivity partnera projektu 8</t>
  </si>
  <si>
    <t>Projektový partner 8</t>
  </si>
  <si>
    <t>Projektový partner 7</t>
  </si>
  <si>
    <t>Projektový partner 6</t>
  </si>
  <si>
    <t>Projektový partner 5</t>
  </si>
  <si>
    <t>Projektový partner 4</t>
  </si>
  <si>
    <t>PP 4</t>
  </si>
  <si>
    <t>PP 5</t>
  </si>
  <si>
    <t>PP 6</t>
  </si>
  <si>
    <t>PP 7</t>
  </si>
  <si>
    <t>PP 8</t>
  </si>
  <si>
    <t>Podrobný rozpočet projektu Projektového partnera 4</t>
  </si>
  <si>
    <t>Podrobný rozpočet projektu Projektového partnera 5</t>
  </si>
  <si>
    <t>Podrobný rozpočet projektu Projektového partnera 8</t>
  </si>
  <si>
    <t>Podrobný rozpočet projektu Projektového partnera 7</t>
  </si>
  <si>
    <t>Podrobný rozpočet projektu Projektového partnera 6</t>
  </si>
  <si>
    <t>Názov PP 4:</t>
  </si>
  <si>
    <t>Názov PP 5:</t>
  </si>
  <si>
    <t>Názov PP 6:</t>
  </si>
  <si>
    <t>Názov PP 7:</t>
  </si>
  <si>
    <t>Názov PP 8:</t>
  </si>
  <si>
    <t>7.1.2 Aktivity Hlavného cezhraničného partnera</t>
  </si>
  <si>
    <t>2a. Výdavky na zamestnancov podľa čl.19 nar.1299/2013 (max. 20% paušalizácia):</t>
  </si>
  <si>
    <t>Percento:</t>
  </si>
  <si>
    <t>2b. Personálne výdavky (bez paušalizácie)</t>
  </si>
  <si>
    <t>Percento:
(max. 15%)</t>
  </si>
  <si>
    <t>Percentuálny podiel rozpočtovej kapitoly (max 15 %) z výšky výdavkov v rozpočtovej kapitole 2</t>
  </si>
  <si>
    <t>Celkový rozpočet partnera</t>
  </si>
  <si>
    <t>Požadovaná suma príspevku z národného financovania</t>
  </si>
  <si>
    <t xml:space="preserve">Vlastné zdroje spolufinancovania (súkromné): </t>
  </si>
  <si>
    <t>Riadenie projektu</t>
  </si>
  <si>
    <t>Zabezpečenie povinnej publicity projektu</t>
  </si>
  <si>
    <t>1.10.1 Identifikácia organizačnej zložky PP 8 zodpovednej za realizáciu projektu</t>
  </si>
  <si>
    <t>7 Potvrdenie príslušného inšpektorátu práce (relevantné pre partnerov zo SR)</t>
  </si>
  <si>
    <t>8 Dohoda o spolupráci partnerov na projekte</t>
  </si>
  <si>
    <t>9a Vyjadrenie príslušného orgánu k územiam Natura 2000 (relevantné pre partnerov zo SR)</t>
  </si>
  <si>
    <t>9b Vyjadrenie príslušného orgánu k územiam Natura 2000 (relevantné pre partnerov z ČR)</t>
  </si>
  <si>
    <t>10 Podrobný rozpočet projektu</t>
  </si>
  <si>
    <t xml:space="preserve">11 Elektronická verzia žiadosti o NFP a relevantné prílohy </t>
  </si>
  <si>
    <t xml:space="preserve">12 Fotodokumentácia stavebného objektu </t>
  </si>
  <si>
    <t>13 Kópia z katastrálnej mapy</t>
  </si>
  <si>
    <t>14a Právoplatné územné rozhodnutie o umiestnení stavby (relevantné pre partnerov zo SR)</t>
  </si>
  <si>
    <t xml:space="preserve">14b Doklady o umiestnení stavby (relevantné pre partnerov z ČR)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</si>
</sst>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164" formatCode="#,##0.00\ &quot;€&quot;"/>
    <numFmt numFmtId="165" formatCode="mm/yyyy"/>
    <numFmt numFmtId="166" formatCode="#,##0.00;\ ;"/>
  </numFmts>
  <fonts count="34" x14ac:knownFonts="1">
    <font>
      <sz val="11"/>
      <color theme="1"/>
      <name val="Calibri"/>
      <family val="2"/>
      <charset val="238"/>
      <scheme val="minor"/>
    </font>
    <font>
      <b/>
      <sz val="14"/>
      <name val="Arial Narrow"/>
      <family val="2"/>
      <charset val="238"/>
    </font>
    <font>
      <b/>
      <sz val="18"/>
      <name val="Arial Narrow"/>
      <family val="2"/>
      <charset val="238"/>
    </font>
    <font>
      <i/>
      <sz val="12"/>
      <color indexed="8"/>
      <name val="Arial Narrow"/>
      <family val="2"/>
      <charset val="238"/>
    </font>
    <font>
      <b/>
      <i/>
      <sz val="12"/>
      <color indexed="8"/>
      <name val="Arial Narrow"/>
      <family val="2"/>
      <charset val="238"/>
    </font>
    <font>
      <sz val="12"/>
      <name val="Arial Narrow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17365D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i/>
      <sz val="12"/>
      <color theme="1"/>
      <name val="Arial Narrow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i/>
      <sz val="11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i/>
      <sz val="11"/>
      <color rgb="FF000000"/>
      <name val="Arial Narrow"/>
      <family val="2"/>
      <charset val="238"/>
    </font>
    <font>
      <i/>
      <sz val="11"/>
      <color indexed="8"/>
      <name val="Arial Narrow"/>
      <family val="2"/>
      <charset val="238"/>
    </font>
    <font>
      <b/>
      <i/>
      <sz val="11"/>
      <color indexed="8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1"/>
      <color rgb="FF000000"/>
      <name val="Wingdings"/>
      <charset val="2"/>
    </font>
    <font>
      <sz val="11"/>
      <color indexed="8"/>
      <name val="Times New Roman"/>
      <family val="1"/>
      <charset val="238"/>
    </font>
    <font>
      <sz val="11"/>
      <color indexed="8"/>
      <name val="Arial Narrow"/>
      <family val="2"/>
      <charset val="238"/>
    </font>
    <font>
      <b/>
      <sz val="12"/>
      <name val="Arial Narrow"/>
      <family val="2"/>
      <charset val="238"/>
    </font>
    <font>
      <i/>
      <sz val="11"/>
      <color rgb="FFFF0000"/>
      <name val="Arial Narrow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69D8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61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57">
    <xf numFmtId="0" fontId="0" fillId="0" borderId="0" xfId="0"/>
    <xf numFmtId="49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6" fontId="13" fillId="0" borderId="0" xfId="0" applyNumberFormat="1" applyFont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10" fontId="10" fillId="6" borderId="1" xfId="0" applyNumberFormat="1" applyFont="1" applyFill="1" applyBorder="1" applyAlignment="1">
      <alignment horizontal="center" vertical="center"/>
    </xf>
    <xf numFmtId="164" fontId="10" fillId="6" borderId="24" xfId="0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10" fontId="9" fillId="8" borderId="1" xfId="0" applyNumberFormat="1" applyFont="1" applyFill="1" applyBorder="1" applyAlignment="1">
      <alignment horizontal="center" vertical="center"/>
    </xf>
    <xf numFmtId="164" fontId="9" fillId="8" borderId="24" xfId="0" applyNumberFormat="1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10" fontId="10" fillId="9" borderId="1" xfId="0" applyNumberFormat="1" applyFont="1" applyFill="1" applyBorder="1" applyAlignment="1">
      <alignment horizontal="center" vertical="center"/>
    </xf>
    <xf numFmtId="164" fontId="10" fillId="9" borderId="24" xfId="0" applyNumberFormat="1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10" fontId="10" fillId="10" borderId="1" xfId="0" applyNumberFormat="1" applyFont="1" applyFill="1" applyBorder="1" applyAlignment="1">
      <alignment horizontal="center" vertical="center"/>
    </xf>
    <xf numFmtId="164" fontId="10" fillId="10" borderId="24" xfId="0" applyNumberFormat="1" applyFont="1" applyFill="1" applyBorder="1" applyAlignment="1">
      <alignment horizontal="center" vertical="center"/>
    </xf>
    <xf numFmtId="0" fontId="10" fillId="10" borderId="31" xfId="0" applyFont="1" applyFill="1" applyBorder="1" applyAlignment="1">
      <alignment horizontal="center" vertical="center"/>
    </xf>
    <xf numFmtId="10" fontId="10" fillId="10" borderId="31" xfId="0" applyNumberFormat="1" applyFont="1" applyFill="1" applyBorder="1" applyAlignment="1">
      <alignment horizontal="center" vertical="center"/>
    </xf>
    <xf numFmtId="164" fontId="10" fillId="10" borderId="32" xfId="0" applyNumberFormat="1" applyFont="1" applyFill="1" applyBorder="1" applyAlignment="1">
      <alignment horizontal="center" vertical="center"/>
    </xf>
    <xf numFmtId="0" fontId="7" fillId="0" borderId="0" xfId="0" applyFont="1"/>
    <xf numFmtId="0" fontId="0" fillId="0" borderId="27" xfId="0" applyBorder="1"/>
    <xf numFmtId="0" fontId="7" fillId="7" borderId="0" xfId="0" applyFont="1" applyFill="1"/>
    <xf numFmtId="0" fontId="0" fillId="0" borderId="0" xfId="0" applyFill="1"/>
    <xf numFmtId="49" fontId="0" fillId="0" borderId="0" xfId="0" applyNumberFormat="1" applyAlignment="1">
      <alignment horizontal="center" vertical="center"/>
    </xf>
    <xf numFmtId="16" fontId="0" fillId="0" borderId="0" xfId="0" applyNumberFormat="1"/>
    <xf numFmtId="0" fontId="7" fillId="7" borderId="0" xfId="0" applyFont="1" applyFill="1" applyAlignment="1">
      <alignment horizontal="center"/>
    </xf>
    <xf numFmtId="49" fontId="0" fillId="0" borderId="0" xfId="0" applyNumberFormat="1"/>
    <xf numFmtId="0" fontId="0" fillId="0" borderId="0" xfId="0" applyFont="1" applyFill="1"/>
    <xf numFmtId="0" fontId="10" fillId="0" borderId="0" xfId="0" applyFont="1" applyFill="1" applyAlignment="1">
      <alignment horizontal="justify" vertical="center"/>
    </xf>
    <xf numFmtId="0" fontId="0" fillId="0" borderId="0" xfId="0" applyBorder="1"/>
    <xf numFmtId="0" fontId="7" fillId="12" borderId="1" xfId="0" applyFont="1" applyFill="1" applyBorder="1"/>
    <xf numFmtId="0" fontId="16" fillId="0" borderId="1" xfId="0" applyFont="1" applyBorder="1"/>
    <xf numFmtId="49" fontId="16" fillId="0" borderId="1" xfId="0" applyNumberFormat="1" applyFont="1" applyBorder="1"/>
    <xf numFmtId="16" fontId="16" fillId="0" borderId="1" xfId="0" applyNumberFormat="1" applyFont="1" applyBorder="1"/>
    <xf numFmtId="0" fontId="17" fillId="0" borderId="1" xfId="0" applyFont="1" applyBorder="1"/>
    <xf numFmtId="0" fontId="18" fillId="12" borderId="0" xfId="0" applyFont="1" applyFill="1" applyBorder="1"/>
    <xf numFmtId="0" fontId="19" fillId="12" borderId="0" xfId="0" applyFont="1" applyFill="1" applyBorder="1"/>
    <xf numFmtId="0" fontId="16" fillId="0" borderId="0" xfId="0" applyFont="1"/>
    <xf numFmtId="49" fontId="0" fillId="0" borderId="0" xfId="0" applyNumberFormat="1" applyAlignment="1">
      <alignment horizontal="center" vertical="center"/>
    </xf>
    <xf numFmtId="0" fontId="20" fillId="0" borderId="0" xfId="0" applyFont="1" applyAlignment="1">
      <alignment wrapText="1"/>
    </xf>
    <xf numFmtId="0" fontId="20" fillId="0" borderId="0" xfId="0" applyFont="1" applyAlignment="1"/>
    <xf numFmtId="0" fontId="20" fillId="0" borderId="0" xfId="0" applyFont="1" applyAlignment="1">
      <alignment horizontal="left" wrapText="1"/>
    </xf>
    <xf numFmtId="0" fontId="13" fillId="0" borderId="0" xfId="0" applyFont="1" applyAlignment="1">
      <alignment horizontal="justify" vertical="center"/>
    </xf>
    <xf numFmtId="0" fontId="0" fillId="0" borderId="0" xfId="0" applyFont="1"/>
    <xf numFmtId="0" fontId="14" fillId="7" borderId="1" xfId="0" applyFont="1" applyFill="1" applyBorder="1" applyAlignment="1">
      <alignment horizontal="right" vertical="center" wrapText="1"/>
    </xf>
    <xf numFmtId="0" fontId="14" fillId="7" borderId="6" xfId="0" applyFont="1" applyFill="1" applyBorder="1" applyAlignment="1">
      <alignment vertical="center" wrapText="1"/>
    </xf>
    <xf numFmtId="0" fontId="14" fillId="7" borderId="7" xfId="0" applyFont="1" applyFill="1" applyBorder="1" applyAlignment="1">
      <alignment vertical="center" wrapText="1"/>
    </xf>
    <xf numFmtId="0" fontId="14" fillId="7" borderId="1" xfId="0" applyFont="1" applyFill="1" applyBorder="1" applyAlignment="1">
      <alignment horizontal="left" vertical="center" wrapText="1"/>
    </xf>
    <xf numFmtId="0" fontId="14" fillId="7" borderId="5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4" fillId="0" borderId="29" xfId="0" applyFont="1" applyFill="1" applyBorder="1" applyAlignment="1">
      <alignment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24" fillId="7" borderId="6" xfId="0" applyFont="1" applyFill="1" applyBorder="1" applyAlignment="1">
      <alignment vertical="center" wrapText="1"/>
    </xf>
    <xf numFmtId="0" fontId="24" fillId="7" borderId="7" xfId="0" applyFont="1" applyFill="1" applyBorder="1" applyAlignment="1">
      <alignment vertical="center" wrapText="1"/>
    </xf>
    <xf numFmtId="0" fontId="14" fillId="2" borderId="6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7" borderId="5" xfId="0" applyFont="1" applyFill="1" applyBorder="1" applyAlignment="1">
      <alignment horizontal="center" vertical="top" wrapText="1"/>
    </xf>
    <xf numFmtId="0" fontId="14" fillId="7" borderId="6" xfId="0" applyFont="1" applyFill="1" applyBorder="1" applyAlignment="1">
      <alignment horizontal="center" vertical="top" wrapText="1"/>
    </xf>
    <xf numFmtId="0" fontId="14" fillId="7" borderId="7" xfId="0" applyFont="1" applyFill="1" applyBorder="1" applyAlignment="1">
      <alignment horizontal="center" vertical="top" wrapText="1"/>
    </xf>
    <xf numFmtId="0" fontId="14" fillId="7" borderId="18" xfId="0" applyFont="1" applyFill="1" applyBorder="1" applyAlignment="1">
      <alignment horizontal="center" vertical="top" wrapText="1"/>
    </xf>
    <xf numFmtId="0" fontId="14" fillId="7" borderId="0" xfId="0" applyFont="1" applyFill="1" applyBorder="1" applyAlignment="1">
      <alignment horizontal="center" vertical="top" wrapText="1"/>
    </xf>
    <xf numFmtId="0" fontId="14" fillId="7" borderId="19" xfId="0" applyFont="1" applyFill="1" applyBorder="1" applyAlignment="1">
      <alignment horizontal="center" vertical="top" wrapText="1"/>
    </xf>
    <xf numFmtId="0" fontId="14" fillId="7" borderId="6" xfId="0" applyFont="1" applyFill="1" applyBorder="1" applyAlignment="1">
      <alignment vertical="top" wrapText="1"/>
    </xf>
    <xf numFmtId="0" fontId="14" fillId="7" borderId="7" xfId="0" applyFont="1" applyFill="1" applyBorder="1" applyAlignment="1">
      <alignment vertical="top" wrapText="1"/>
    </xf>
    <xf numFmtId="0" fontId="14" fillId="7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4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0" fillId="0" borderId="29" xfId="0" applyFont="1" applyBorder="1" applyAlignment="1"/>
    <xf numFmtId="0" fontId="24" fillId="7" borderId="1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right" vertical="center" wrapText="1"/>
    </xf>
    <xf numFmtId="0" fontId="22" fillId="0" borderId="1" xfId="0" applyFont="1" applyFill="1" applyBorder="1" applyAlignment="1" applyProtection="1">
      <alignment vertical="center" wrapText="1"/>
      <protection locked="0"/>
    </xf>
    <xf numFmtId="0" fontId="22" fillId="0" borderId="1" xfId="0" applyFont="1" applyFill="1" applyBorder="1" applyAlignment="1" applyProtection="1">
      <alignment horizontal="left" vertical="center" wrapText="1"/>
      <protection locked="0"/>
    </xf>
    <xf numFmtId="0" fontId="7" fillId="7" borderId="17" xfId="0" applyFont="1" applyFill="1" applyBorder="1"/>
    <xf numFmtId="0" fontId="0" fillId="0" borderId="20" xfId="0" applyBorder="1"/>
    <xf numFmtId="0" fontId="0" fillId="0" borderId="8" xfId="0" applyBorder="1"/>
    <xf numFmtId="0" fontId="0" fillId="0" borderId="20" xfId="0" applyBorder="1" applyAlignment="1"/>
    <xf numFmtId="0" fontId="0" fillId="0" borderId="1" xfId="0" applyBorder="1"/>
    <xf numFmtId="49" fontId="0" fillId="0" borderId="0" xfId="0" applyNumberFormat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27" xfId="0" applyNumberFormat="1" applyBorder="1" applyAlignment="1">
      <alignment horizontal="center"/>
    </xf>
    <xf numFmtId="0" fontId="7" fillId="7" borderId="15" xfId="0" applyFont="1" applyFill="1" applyBorder="1"/>
    <xf numFmtId="0" fontId="0" fillId="0" borderId="18" xfId="0" applyBorder="1"/>
    <xf numFmtId="0" fontId="0" fillId="0" borderId="21" xfId="0" applyBorder="1"/>
    <xf numFmtId="0" fontId="0" fillId="0" borderId="6" xfId="0" applyFont="1" applyBorder="1" applyAlignment="1"/>
    <xf numFmtId="0" fontId="0" fillId="7" borderId="8" xfId="0" applyFill="1" applyBorder="1"/>
    <xf numFmtId="0" fontId="0" fillId="0" borderId="17" xfId="0" applyBorder="1"/>
    <xf numFmtId="0" fontId="22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23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165" fontId="22" fillId="0" borderId="0" xfId="0" applyNumberFormat="1" applyFont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13" fillId="11" borderId="1" xfId="0" applyFont="1" applyFill="1" applyBorder="1" applyAlignment="1" applyProtection="1">
      <alignment horizontal="center" vertical="center" wrapText="1"/>
    </xf>
    <xf numFmtId="0" fontId="10" fillId="0" borderId="1" xfId="0" applyFont="1" applyBorder="1" applyProtection="1"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5" fillId="5" borderId="25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10" fillId="0" borderId="25" xfId="0" applyFont="1" applyBorder="1" applyProtection="1">
      <protection locked="0"/>
    </xf>
    <xf numFmtId="0" fontId="5" fillId="5" borderId="1" xfId="0" applyFont="1" applyFill="1" applyBorder="1" applyAlignment="1" applyProtection="1">
      <protection locked="0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center"/>
    </xf>
    <xf numFmtId="10" fontId="0" fillId="11" borderId="1" xfId="0" applyNumberFormat="1" applyFont="1" applyFill="1" applyBorder="1" applyAlignment="1" applyProtection="1">
      <alignment horizontal="center" vertical="center"/>
    </xf>
    <xf numFmtId="4" fontId="0" fillId="11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left"/>
    </xf>
    <xf numFmtId="10" fontId="13" fillId="11" borderId="1" xfId="0" applyNumberFormat="1" applyFont="1" applyFill="1" applyBorder="1" applyAlignment="1">
      <alignment horizontal="center" vertical="center" wrapText="1"/>
    </xf>
    <xf numFmtId="10" fontId="0" fillId="11" borderId="1" xfId="0" applyNumberFormat="1" applyFont="1" applyFill="1" applyBorder="1" applyAlignment="1">
      <alignment horizontal="center"/>
    </xf>
    <xf numFmtId="10" fontId="14" fillId="11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166" fontId="22" fillId="11" borderId="1" xfId="0" applyNumberFormat="1" applyFont="1" applyFill="1" applyBorder="1" applyAlignment="1">
      <alignment horizontal="center" vertical="center" wrapText="1"/>
    </xf>
    <xf numFmtId="166" fontId="13" fillId="11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3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20" xfId="0" applyFill="1" applyBorder="1"/>
    <xf numFmtId="0" fontId="0" fillId="0" borderId="8" xfId="0" applyFill="1" applyBorder="1"/>
    <xf numFmtId="0" fontId="25" fillId="0" borderId="5" xfId="0" applyFont="1" applyFill="1" applyBorder="1" applyAlignment="1" applyProtection="1">
      <alignment vertical="top" wrapText="1"/>
      <protection locked="0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3" fillId="0" borderId="35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4" fillId="0" borderId="0" xfId="0" applyFont="1"/>
    <xf numFmtId="0" fontId="14" fillId="7" borderId="1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right" vertical="center" wrapText="1"/>
    </xf>
    <xf numFmtId="0" fontId="14" fillId="7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 applyProtection="1">
      <alignment horizontal="left" vertical="center" wrapText="1"/>
      <protection locked="0"/>
    </xf>
    <xf numFmtId="0" fontId="14" fillId="2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66" fontId="22" fillId="11" borderId="1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/>
    </xf>
    <xf numFmtId="166" fontId="13" fillId="11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0" fillId="0" borderId="7" xfId="0" applyFont="1" applyBorder="1" applyAlignment="1" applyProtection="1">
      <alignment horizontal="center"/>
      <protection locked="0"/>
    </xf>
    <xf numFmtId="0" fontId="5" fillId="5" borderId="7" xfId="0" applyFont="1" applyFill="1" applyBorder="1" applyAlignment="1" applyProtection="1">
      <alignment horizontal="center"/>
      <protection locked="0"/>
    </xf>
    <xf numFmtId="0" fontId="9" fillId="13" borderId="6" xfId="0" applyFont="1" applyFill="1" applyBorder="1" applyAlignment="1">
      <alignment horizontal="left" vertical="center"/>
    </xf>
    <xf numFmtId="164" fontId="10" fillId="11" borderId="24" xfId="0" applyNumberFormat="1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164" fontId="10" fillId="7" borderId="24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 applyProtection="1">
      <alignment horizontal="center" vertical="center"/>
    </xf>
    <xf numFmtId="164" fontId="10" fillId="11" borderId="24" xfId="0" applyNumberFormat="1" applyFont="1" applyFill="1" applyBorder="1" applyAlignment="1" applyProtection="1">
      <alignment horizontal="center" vertical="center"/>
    </xf>
    <xf numFmtId="1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32" fillId="5" borderId="1" xfId="0" applyFont="1" applyFill="1" applyBorder="1" applyAlignment="1" applyProtection="1">
      <alignment horizontal="center"/>
      <protection locked="0"/>
    </xf>
    <xf numFmtId="164" fontId="5" fillId="11" borderId="24" xfId="0" applyNumberFormat="1" applyFont="1" applyFill="1" applyBorder="1" applyAlignment="1">
      <alignment horizontal="center" vertical="center"/>
    </xf>
    <xf numFmtId="164" fontId="10" fillId="11" borderId="24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 applyProtection="1">
      <alignment horizontal="center" vertical="center"/>
      <protection locked="0"/>
    </xf>
    <xf numFmtId="10" fontId="13" fillId="11" borderId="1" xfId="0" applyNumberFormat="1" applyFont="1" applyFill="1" applyBorder="1" applyAlignment="1" applyProtection="1">
      <alignment horizontal="center" vertical="center"/>
      <protection locked="0"/>
    </xf>
    <xf numFmtId="0" fontId="13" fillId="7" borderId="1" xfId="0" applyFont="1" applyFill="1" applyBorder="1" applyAlignment="1" applyProtection="1">
      <alignment horizontal="center" vertical="center"/>
    </xf>
    <xf numFmtId="10" fontId="13" fillId="11" borderId="1" xfId="0" applyNumberFormat="1" applyFont="1" applyFill="1" applyBorder="1" applyAlignment="1" applyProtection="1">
      <alignment horizontal="center" vertical="center"/>
    </xf>
    <xf numFmtId="0" fontId="10" fillId="6" borderId="1" xfId="0" applyFont="1" applyFill="1" applyBorder="1" applyAlignment="1" applyProtection="1">
      <alignment horizontal="center" vertical="center"/>
    </xf>
    <xf numFmtId="0" fontId="10" fillId="7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/>
    </xf>
    <xf numFmtId="166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0" fontId="13" fillId="11" borderId="1" xfId="0" applyNumberFormat="1" applyFont="1" applyFill="1" applyBorder="1" applyAlignment="1" applyProtection="1">
      <alignment horizontal="center" vertical="center" wrapText="1"/>
    </xf>
    <xf numFmtId="0" fontId="22" fillId="0" borderId="14" xfId="0" applyFont="1" applyFill="1" applyBorder="1" applyAlignment="1" applyProtection="1">
      <alignment horizontal="center" vertical="center" wrapText="1"/>
      <protection locked="0"/>
    </xf>
    <xf numFmtId="0" fontId="22" fillId="0" borderId="14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164" fontId="13" fillId="11" borderId="5" xfId="0" applyNumberFormat="1" applyFont="1" applyFill="1" applyBorder="1" applyAlignment="1" applyProtection="1">
      <alignment horizontal="center" vertical="center"/>
    </xf>
    <xf numFmtId="164" fontId="13" fillId="11" borderId="7" xfId="0" applyNumberFormat="1" applyFont="1" applyFill="1" applyBorder="1" applyAlignment="1" applyProtection="1">
      <alignment horizontal="center" vertical="center"/>
    </xf>
    <xf numFmtId="164" fontId="13" fillId="11" borderId="6" xfId="0" applyNumberFormat="1" applyFont="1" applyFill="1" applyBorder="1" applyAlignment="1" applyProtection="1">
      <alignment horizontal="center" vertical="center"/>
      <protection locked="0"/>
    </xf>
    <xf numFmtId="164" fontId="13" fillId="11" borderId="7" xfId="0" applyNumberFormat="1" applyFont="1" applyFill="1" applyBorder="1" applyAlignment="1" applyProtection="1">
      <alignment horizontal="center" vertical="center"/>
      <protection locked="0"/>
    </xf>
    <xf numFmtId="0" fontId="13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right" vertical="center"/>
    </xf>
    <xf numFmtId="164" fontId="13" fillId="11" borderId="1" xfId="0" applyNumberFormat="1" applyFont="1" applyFill="1" applyBorder="1" applyAlignment="1" applyProtection="1">
      <alignment horizontal="center" vertical="center"/>
    </xf>
    <xf numFmtId="0" fontId="14" fillId="4" borderId="5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left" vertical="center" wrapText="1"/>
    </xf>
    <xf numFmtId="0" fontId="14" fillId="4" borderId="7" xfId="0" applyFont="1" applyFill="1" applyBorder="1" applyAlignment="1">
      <alignment horizontal="left" vertical="center" wrapText="1"/>
    </xf>
    <xf numFmtId="0" fontId="13" fillId="7" borderId="5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0" fillId="7" borderId="7" xfId="0" applyFont="1" applyFill="1" applyBorder="1" applyAlignment="1">
      <alignment horizontal="center" vertical="center"/>
    </xf>
    <xf numFmtId="0" fontId="13" fillId="11" borderId="5" xfId="0" applyFont="1" applyFill="1" applyBorder="1" applyAlignment="1" applyProtection="1">
      <alignment horizontal="center" vertical="center" wrapText="1"/>
    </xf>
    <xf numFmtId="0" fontId="0" fillId="11" borderId="7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>
      <alignment horizontal="left" vertical="center" wrapText="1"/>
    </xf>
    <xf numFmtId="0" fontId="13" fillId="4" borderId="7" xfId="0" applyFont="1" applyFill="1" applyBorder="1" applyAlignment="1">
      <alignment horizontal="left" vertical="center" wrapText="1"/>
    </xf>
    <xf numFmtId="0" fontId="13" fillId="7" borderId="15" xfId="0" applyFont="1" applyFill="1" applyBorder="1" applyAlignment="1">
      <alignment horizontal="center" vertical="center" wrapText="1"/>
    </xf>
    <xf numFmtId="0" fontId="13" fillId="7" borderId="16" xfId="0" applyFont="1" applyFill="1" applyBorder="1" applyAlignment="1">
      <alignment horizontal="center" vertical="center" wrapText="1"/>
    </xf>
    <xf numFmtId="0" fontId="13" fillId="7" borderId="18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/>
    </xf>
    <xf numFmtId="0" fontId="13" fillId="7" borderId="21" xfId="0" applyFont="1" applyFill="1" applyBorder="1" applyAlignment="1">
      <alignment horizontal="center" vertical="center" wrapText="1"/>
    </xf>
    <xf numFmtId="0" fontId="13" fillId="7" borderId="22" xfId="0" applyFont="1" applyFill="1" applyBorder="1" applyAlignment="1">
      <alignment horizontal="center" vertical="center" wrapText="1"/>
    </xf>
    <xf numFmtId="166" fontId="13" fillId="11" borderId="17" xfId="0" applyNumberFormat="1" applyFont="1" applyFill="1" applyBorder="1" applyAlignment="1">
      <alignment horizontal="center" vertical="center" wrapText="1"/>
    </xf>
    <xf numFmtId="166" fontId="13" fillId="11" borderId="20" xfId="0" applyNumberFormat="1" applyFont="1" applyFill="1" applyBorder="1" applyAlignment="1">
      <alignment horizontal="center" vertical="center" wrapText="1"/>
    </xf>
    <xf numFmtId="166" fontId="13" fillId="11" borderId="8" xfId="0" applyNumberFormat="1" applyFont="1" applyFill="1" applyBorder="1" applyAlignment="1">
      <alignment horizontal="center" vertical="center" wrapText="1"/>
    </xf>
    <xf numFmtId="10" fontId="0" fillId="11" borderId="17" xfId="0" applyNumberFormat="1" applyFont="1" applyFill="1" applyBorder="1" applyAlignment="1">
      <alignment horizontal="center" vertical="center"/>
    </xf>
    <xf numFmtId="10" fontId="0" fillId="11" borderId="20" xfId="0" applyNumberFormat="1" applyFont="1" applyFill="1" applyBorder="1" applyAlignment="1">
      <alignment horizontal="center" vertical="center"/>
    </xf>
    <xf numFmtId="10" fontId="0" fillId="11" borderId="8" xfId="0" applyNumberFormat="1" applyFont="1" applyFill="1" applyBorder="1" applyAlignment="1">
      <alignment horizontal="center" vertical="center"/>
    </xf>
    <xf numFmtId="0" fontId="14" fillId="11" borderId="5" xfId="0" applyFont="1" applyFill="1" applyBorder="1" applyAlignment="1">
      <alignment horizontal="center" vertical="center" wrapText="1"/>
    </xf>
    <xf numFmtId="0" fontId="0" fillId="11" borderId="7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22" fillId="11" borderId="5" xfId="0" applyFont="1" applyFill="1" applyBorder="1" applyAlignment="1">
      <alignment horizontal="left" vertical="center" wrapText="1"/>
    </xf>
    <xf numFmtId="0" fontId="0" fillId="11" borderId="6" xfId="0" applyFont="1" applyFill="1" applyBorder="1" applyAlignment="1">
      <alignment horizontal="left" vertical="center" wrapText="1"/>
    </xf>
    <xf numFmtId="0" fontId="0" fillId="11" borderId="7" xfId="0" applyFont="1" applyFill="1" applyBorder="1" applyAlignment="1">
      <alignment horizontal="left" vertical="center" wrapText="1"/>
    </xf>
    <xf numFmtId="0" fontId="14" fillId="4" borderId="5" xfId="0" applyFont="1" applyFill="1" applyBorder="1" applyAlignment="1">
      <alignment horizontal="left" vertical="center"/>
    </xf>
    <xf numFmtId="0" fontId="14" fillId="4" borderId="6" xfId="0" applyFont="1" applyFill="1" applyBorder="1" applyAlignment="1">
      <alignment horizontal="left" vertical="center"/>
    </xf>
    <xf numFmtId="0" fontId="14" fillId="4" borderId="7" xfId="0" applyFont="1" applyFill="1" applyBorder="1" applyAlignment="1">
      <alignment horizontal="left" vertical="center"/>
    </xf>
    <xf numFmtId="0" fontId="13" fillId="7" borderId="6" xfId="0" applyFont="1" applyFill="1" applyBorder="1" applyAlignment="1">
      <alignment horizontal="center" vertical="center"/>
    </xf>
    <xf numFmtId="0" fontId="0" fillId="7" borderId="7" xfId="0" applyFont="1" applyFill="1" applyBorder="1" applyAlignment="1">
      <alignment vertical="center"/>
    </xf>
    <xf numFmtId="0" fontId="13" fillId="11" borderId="5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justify" vertical="center" wrapText="1"/>
    </xf>
    <xf numFmtId="0" fontId="0" fillId="0" borderId="1" xfId="0" applyFont="1" applyBorder="1" applyAlignment="1"/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right" vertical="center" wrapText="1"/>
    </xf>
    <xf numFmtId="0" fontId="0" fillId="7" borderId="6" xfId="0" applyFont="1" applyFill="1" applyBorder="1" applyAlignment="1">
      <alignment horizontal="right"/>
    </xf>
    <xf numFmtId="0" fontId="0" fillId="7" borderId="7" xfId="0" applyFont="1" applyFill="1" applyBorder="1" applyAlignment="1">
      <alignment horizontal="right"/>
    </xf>
    <xf numFmtId="4" fontId="14" fillId="11" borderId="5" xfId="0" applyNumberFormat="1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right" vertical="center" wrapText="1"/>
    </xf>
    <xf numFmtId="4" fontId="13" fillId="11" borderId="5" xfId="0" applyNumberFormat="1" applyFont="1" applyFill="1" applyBorder="1" applyAlignment="1">
      <alignment horizontal="center" vertical="center" wrapText="1"/>
    </xf>
    <xf numFmtId="4" fontId="0" fillId="11" borderId="7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14" fillId="7" borderId="5" xfId="0" applyFont="1" applyFill="1" applyBorder="1" applyAlignment="1">
      <alignment horizontal="left" vertical="center" wrapText="1"/>
    </xf>
    <xf numFmtId="0" fontId="14" fillId="7" borderId="7" xfId="0" applyFont="1" applyFill="1" applyBorder="1" applyAlignment="1">
      <alignment horizontal="left" vertical="center" wrapText="1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165" fontId="14" fillId="0" borderId="6" xfId="0" applyNumberFormat="1" applyFont="1" applyBorder="1" applyAlignment="1" applyProtection="1">
      <alignment horizontal="center" vertical="center" wrapText="1"/>
      <protection locked="0"/>
    </xf>
    <xf numFmtId="165" fontId="14" fillId="0" borderId="7" xfId="0" applyNumberFormat="1" applyFont="1" applyBorder="1" applyAlignment="1" applyProtection="1">
      <alignment horizontal="center" vertical="center" wrapText="1"/>
      <protection locked="0"/>
    </xf>
    <xf numFmtId="164" fontId="13" fillId="11" borderId="6" xfId="0" applyNumberFormat="1" applyFont="1" applyFill="1" applyBorder="1" applyAlignment="1" applyProtection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22" fillId="11" borderId="6" xfId="0" applyFont="1" applyFill="1" applyBorder="1" applyAlignment="1">
      <alignment horizontal="left" vertical="center" wrapText="1"/>
    </xf>
    <xf numFmtId="0" fontId="22" fillId="11" borderId="7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 applyProtection="1">
      <alignment horizontal="left" vertical="center" wrapText="1"/>
      <protection locked="0"/>
    </xf>
    <xf numFmtId="0" fontId="22" fillId="0" borderId="7" xfId="0" applyFont="1" applyFill="1" applyBorder="1" applyAlignment="1" applyProtection="1">
      <alignment horizontal="left" vertical="center" wrapText="1"/>
      <protection locked="0"/>
    </xf>
    <xf numFmtId="0" fontId="22" fillId="0" borderId="6" xfId="0" applyFont="1" applyBorder="1" applyAlignment="1" applyProtection="1">
      <alignment horizontal="left" vertical="center" wrapText="1"/>
      <protection locked="0"/>
    </xf>
    <xf numFmtId="0" fontId="22" fillId="0" borderId="7" xfId="0" applyFont="1" applyBorder="1" applyAlignment="1" applyProtection="1">
      <alignment horizontal="left" vertical="center" wrapText="1"/>
      <protection locked="0"/>
    </xf>
    <xf numFmtId="0" fontId="14" fillId="7" borderId="5" xfId="0" applyFont="1" applyFill="1" applyBorder="1" applyAlignment="1">
      <alignment horizontal="left" vertical="top" wrapText="1"/>
    </xf>
    <xf numFmtId="0" fontId="14" fillId="7" borderId="7" xfId="0" applyFont="1" applyFill="1" applyBorder="1" applyAlignment="1">
      <alignment horizontal="left" vertical="top" wrapText="1"/>
    </xf>
    <xf numFmtId="0" fontId="22" fillId="0" borderId="5" xfId="0" applyFont="1" applyBorder="1" applyAlignment="1" applyProtection="1">
      <alignment horizontal="left" vertical="top" wrapText="1"/>
      <protection locked="0"/>
    </xf>
    <xf numFmtId="0" fontId="22" fillId="0" borderId="6" xfId="0" applyFont="1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left" vertical="top" wrapText="1"/>
      <protection locked="0"/>
    </xf>
    <xf numFmtId="0" fontId="22" fillId="11" borderId="5" xfId="0" applyFont="1" applyFill="1" applyBorder="1" applyAlignment="1">
      <alignment horizontal="left" vertical="top" wrapText="1"/>
    </xf>
    <xf numFmtId="0" fontId="22" fillId="11" borderId="6" xfId="0" applyFont="1" applyFill="1" applyBorder="1" applyAlignment="1">
      <alignment horizontal="left" vertical="top" wrapText="1"/>
    </xf>
    <xf numFmtId="0" fontId="22" fillId="11" borderId="7" xfId="0" applyFont="1" applyFill="1" applyBorder="1" applyAlignment="1">
      <alignment horizontal="left" vertical="top" wrapText="1"/>
    </xf>
    <xf numFmtId="0" fontId="22" fillId="0" borderId="5" xfId="0" applyFont="1" applyFill="1" applyBorder="1" applyAlignment="1" applyProtection="1">
      <alignment horizontal="left" vertical="center" wrapText="1"/>
      <protection locked="0"/>
    </xf>
    <xf numFmtId="0" fontId="14" fillId="2" borderId="27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22" fillId="0" borderId="5" xfId="0" applyFont="1" applyFill="1" applyBorder="1" applyAlignment="1" applyProtection="1">
      <alignment horizontal="left" vertical="top" wrapText="1"/>
      <protection locked="0"/>
    </xf>
    <xf numFmtId="0" fontId="22" fillId="0" borderId="6" xfId="0" applyFont="1" applyFill="1" applyBorder="1" applyAlignment="1" applyProtection="1">
      <alignment horizontal="left" vertical="top" wrapText="1"/>
      <protection locked="0"/>
    </xf>
    <xf numFmtId="0" fontId="22" fillId="0" borderId="7" xfId="0" applyFont="1" applyFill="1" applyBorder="1" applyAlignment="1" applyProtection="1">
      <alignment horizontal="left" vertical="top" wrapText="1"/>
      <protection locked="0"/>
    </xf>
    <xf numFmtId="0" fontId="14" fillId="7" borderId="1" xfId="0" applyFont="1" applyFill="1" applyBorder="1" applyAlignment="1">
      <alignment horizontal="right" vertical="center" wrapText="1"/>
    </xf>
    <xf numFmtId="0" fontId="14" fillId="7" borderId="1" xfId="0" applyFont="1" applyFill="1" applyBorder="1" applyAlignment="1">
      <alignment horizontal="left" vertical="top" wrapText="1"/>
    </xf>
    <xf numFmtId="0" fontId="14" fillId="7" borderId="6" xfId="0" applyFont="1" applyFill="1" applyBorder="1" applyAlignment="1">
      <alignment horizontal="right" vertical="center" wrapText="1"/>
    </xf>
    <xf numFmtId="0" fontId="14" fillId="7" borderId="7" xfId="0" applyFont="1" applyFill="1" applyBorder="1" applyAlignment="1">
      <alignment horizontal="right" vertical="center" wrapText="1"/>
    </xf>
    <xf numFmtId="0" fontId="22" fillId="0" borderId="1" xfId="0" applyFont="1" applyFill="1" applyBorder="1" applyAlignment="1" applyProtection="1">
      <alignment horizontal="left" vertical="center" wrapText="1"/>
      <protection locked="0"/>
    </xf>
    <xf numFmtId="0" fontId="14" fillId="7" borderId="6" xfId="0" applyFont="1" applyFill="1" applyBorder="1" applyAlignment="1">
      <alignment horizontal="left" vertical="center" wrapText="1"/>
    </xf>
    <xf numFmtId="0" fontId="14" fillId="7" borderId="1" xfId="0" applyFont="1" applyFill="1" applyBorder="1" applyAlignment="1">
      <alignment horizontal="left" vertical="center" wrapText="1"/>
    </xf>
    <xf numFmtId="0" fontId="0" fillId="7" borderId="6" xfId="0" applyFont="1" applyFill="1" applyBorder="1" applyAlignment="1">
      <alignment horizontal="left" vertical="center" wrapText="1"/>
    </xf>
    <xf numFmtId="0" fontId="0" fillId="7" borderId="7" xfId="0" applyFont="1" applyFill="1" applyBorder="1" applyAlignment="1">
      <alignment horizontal="left" vertical="center" wrapText="1"/>
    </xf>
    <xf numFmtId="164" fontId="22" fillId="0" borderId="5" xfId="0" applyNumberFormat="1" applyFont="1" applyBorder="1" applyAlignment="1" applyProtection="1">
      <alignment horizontal="center" vertical="center" wrapText="1"/>
      <protection locked="0"/>
    </xf>
    <xf numFmtId="164" fontId="12" fillId="0" borderId="7" xfId="0" applyNumberFormat="1" applyFont="1" applyBorder="1" applyAlignment="1" applyProtection="1">
      <alignment horizontal="center" vertical="center" wrapText="1"/>
      <protection locked="0"/>
    </xf>
    <xf numFmtId="0" fontId="22" fillId="0" borderId="5" xfId="0" applyFont="1" applyBorder="1" applyAlignment="1" applyProtection="1">
      <alignment horizontal="left" vertical="center" wrapText="1"/>
      <protection locked="0"/>
    </xf>
    <xf numFmtId="0" fontId="14" fillId="2" borderId="1" xfId="0" applyFont="1" applyFill="1" applyBorder="1" applyAlignment="1">
      <alignment horizontal="left" vertical="center" wrapText="1"/>
    </xf>
    <xf numFmtId="0" fontId="22" fillId="0" borderId="6" xfId="0" applyFont="1" applyBorder="1" applyAlignment="1" applyProtection="1">
      <alignment horizontal="center" vertical="center" wrapText="1"/>
      <protection locked="0"/>
    </xf>
    <xf numFmtId="0" fontId="22" fillId="0" borderId="7" xfId="0" applyFont="1" applyBorder="1" applyAlignment="1" applyProtection="1">
      <alignment horizontal="center" vertical="center" wrapText="1"/>
      <protection locked="0"/>
    </xf>
    <xf numFmtId="0" fontId="22" fillId="0" borderId="5" xfId="0" applyFont="1" applyBorder="1" applyAlignment="1" applyProtection="1">
      <alignment horizontal="center" vertical="center" wrapText="1"/>
      <protection locked="0"/>
    </xf>
    <xf numFmtId="0" fontId="14" fillId="2" borderId="2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7" borderId="12" xfId="0" applyFont="1" applyFill="1" applyBorder="1" applyAlignment="1">
      <alignment horizontal="right" vertical="center" wrapText="1"/>
    </xf>
    <xf numFmtId="0" fontId="14" fillId="7" borderId="14" xfId="0" applyFont="1" applyFill="1" applyBorder="1" applyAlignment="1">
      <alignment horizontal="right" vertical="center" wrapText="1"/>
    </xf>
    <xf numFmtId="0" fontId="22" fillId="0" borderId="13" xfId="0" applyFont="1" applyBorder="1" applyAlignment="1" applyProtection="1">
      <alignment horizontal="left" vertical="center" wrapText="1"/>
      <protection locked="0"/>
    </xf>
    <xf numFmtId="0" fontId="22" fillId="0" borderId="14" xfId="0" applyFont="1" applyBorder="1" applyAlignment="1" applyProtection="1">
      <alignment horizontal="left" vertical="center" wrapText="1"/>
      <protection locked="0"/>
    </xf>
    <xf numFmtId="0" fontId="9" fillId="7" borderId="0" xfId="0" applyFont="1" applyFill="1" applyBorder="1" applyAlignment="1">
      <alignment horizontal="left" vertical="center" wrapText="1"/>
    </xf>
    <xf numFmtId="0" fontId="14" fillId="4" borderId="5" xfId="0" applyFont="1" applyFill="1" applyBorder="1" applyAlignment="1" applyProtection="1">
      <alignment horizontal="left" vertical="center" wrapText="1"/>
    </xf>
    <xf numFmtId="0" fontId="14" fillId="4" borderId="6" xfId="0" applyFont="1" applyFill="1" applyBorder="1" applyAlignment="1" applyProtection="1">
      <alignment horizontal="left" vertical="center" wrapText="1"/>
    </xf>
    <xf numFmtId="0" fontId="14" fillId="4" borderId="7" xfId="0" applyFont="1" applyFill="1" applyBorder="1" applyAlignment="1" applyProtection="1">
      <alignment horizontal="left" vertical="center" wrapText="1"/>
    </xf>
    <xf numFmtId="0" fontId="13" fillId="7" borderId="1" xfId="0" applyFont="1" applyFill="1" applyBorder="1" applyAlignment="1" applyProtection="1">
      <alignment horizontal="center" vertical="center"/>
    </xf>
    <xf numFmtId="0" fontId="14" fillId="4" borderId="5" xfId="0" applyFont="1" applyFill="1" applyBorder="1" applyAlignment="1" applyProtection="1">
      <alignment horizontal="left" vertical="center"/>
    </xf>
    <xf numFmtId="0" fontId="14" fillId="4" borderId="6" xfId="0" applyFont="1" applyFill="1" applyBorder="1" applyAlignment="1" applyProtection="1">
      <alignment horizontal="left" vertical="center"/>
    </xf>
    <xf numFmtId="0" fontId="14" fillId="4" borderId="7" xfId="0" applyFont="1" applyFill="1" applyBorder="1" applyAlignment="1" applyProtection="1">
      <alignment horizontal="left" vertical="center"/>
    </xf>
    <xf numFmtId="0" fontId="13" fillId="4" borderId="6" xfId="0" applyFont="1" applyFill="1" applyBorder="1" applyAlignment="1" applyProtection="1">
      <alignment horizontal="left" vertical="center" wrapText="1"/>
    </xf>
    <xf numFmtId="0" fontId="13" fillId="4" borderId="7" xfId="0" applyFont="1" applyFill="1" applyBorder="1" applyAlignment="1" applyProtection="1">
      <alignment horizontal="left" vertical="center" wrapText="1"/>
    </xf>
    <xf numFmtId="0" fontId="13" fillId="7" borderId="5" xfId="0" applyFont="1" applyFill="1" applyBorder="1" applyAlignment="1" applyProtection="1">
      <alignment horizontal="center" vertical="center"/>
    </xf>
    <xf numFmtId="0" fontId="0" fillId="7" borderId="6" xfId="0" applyFont="1" applyFill="1" applyBorder="1" applyAlignment="1" applyProtection="1">
      <alignment horizontal="center" vertical="center"/>
    </xf>
    <xf numFmtId="0" fontId="0" fillId="7" borderId="7" xfId="0" applyFont="1" applyFill="1" applyBorder="1" applyAlignment="1" applyProtection="1">
      <alignment horizontal="center" vertical="center"/>
    </xf>
    <xf numFmtId="0" fontId="25" fillId="0" borderId="6" xfId="0" applyFont="1" applyFill="1" applyBorder="1" applyAlignment="1" applyProtection="1">
      <alignment horizontal="left" vertical="top" wrapText="1"/>
      <protection locked="0"/>
    </xf>
    <xf numFmtId="0" fontId="25" fillId="0" borderId="7" xfId="0" applyFont="1" applyFill="1" applyBorder="1" applyAlignment="1" applyProtection="1">
      <alignment horizontal="left" vertical="top" wrapText="1"/>
      <protection locked="0"/>
    </xf>
    <xf numFmtId="0" fontId="14" fillId="7" borderId="21" xfId="0" applyFont="1" applyFill="1" applyBorder="1" applyAlignment="1">
      <alignment horizontal="right" vertical="center" wrapText="1"/>
    </xf>
    <xf numFmtId="0" fontId="14" fillId="7" borderId="27" xfId="0" applyFont="1" applyFill="1" applyBorder="1" applyAlignment="1">
      <alignment horizontal="right" vertical="center" wrapText="1"/>
    </xf>
    <xf numFmtId="0" fontId="14" fillId="7" borderId="22" xfId="0" applyFont="1" applyFill="1" applyBorder="1" applyAlignment="1">
      <alignment horizontal="right" vertical="center" wrapText="1"/>
    </xf>
    <xf numFmtId="0" fontId="25" fillId="0" borderId="5" xfId="0" applyFont="1" applyBorder="1" applyAlignment="1" applyProtection="1">
      <alignment horizontal="left" vertical="top" wrapText="1"/>
      <protection locked="0"/>
    </xf>
    <xf numFmtId="0" fontId="25" fillId="0" borderId="6" xfId="0" applyFont="1" applyBorder="1" applyAlignment="1" applyProtection="1">
      <alignment horizontal="left" vertical="top" wrapText="1"/>
      <protection locked="0"/>
    </xf>
    <xf numFmtId="0" fontId="25" fillId="0" borderId="7" xfId="0" applyFont="1" applyBorder="1" applyAlignment="1" applyProtection="1">
      <alignment horizontal="left" vertical="top" wrapText="1"/>
      <protection locked="0"/>
    </xf>
    <xf numFmtId="0" fontId="24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left" vertical="center" wrapText="1"/>
    </xf>
    <xf numFmtId="0" fontId="22" fillId="0" borderId="5" xfId="0" applyFont="1" applyFill="1" applyBorder="1" applyAlignment="1" applyProtection="1">
      <alignment vertical="center" wrapText="1"/>
      <protection locked="0"/>
    </xf>
    <xf numFmtId="0" fontId="22" fillId="0" borderId="6" xfId="0" applyFont="1" applyFill="1" applyBorder="1" applyAlignment="1" applyProtection="1">
      <alignment vertical="center" wrapText="1"/>
      <protection locked="0"/>
    </xf>
    <xf numFmtId="0" fontId="22" fillId="0" borderId="7" xfId="0" applyFont="1" applyFill="1" applyBorder="1" applyAlignment="1" applyProtection="1">
      <alignment vertical="center" wrapText="1"/>
      <protection locked="0"/>
    </xf>
    <xf numFmtId="0" fontId="29" fillId="0" borderId="18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left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11" xfId="0" applyFont="1" applyBorder="1" applyAlignment="1">
      <alignment wrapText="1"/>
    </xf>
    <xf numFmtId="0" fontId="13" fillId="7" borderId="15" xfId="0" applyFont="1" applyFill="1" applyBorder="1" applyAlignment="1">
      <alignment horizontal="left" vertical="center" wrapText="1"/>
    </xf>
    <xf numFmtId="0" fontId="0" fillId="7" borderId="16" xfId="0" applyFont="1" applyFill="1" applyBorder="1" applyAlignment="1">
      <alignment horizontal="left" vertical="center" wrapText="1"/>
    </xf>
    <xf numFmtId="0" fontId="13" fillId="7" borderId="18" xfId="0" applyFont="1" applyFill="1" applyBorder="1" applyAlignment="1">
      <alignment horizontal="left" vertical="center" wrapText="1"/>
    </xf>
    <xf numFmtId="0" fontId="0" fillId="7" borderId="19" xfId="0" applyFont="1" applyFill="1" applyBorder="1" applyAlignment="1">
      <alignment horizontal="left" vertical="center" wrapText="1"/>
    </xf>
    <xf numFmtId="0" fontId="13" fillId="7" borderId="21" xfId="0" applyFont="1" applyFill="1" applyBorder="1" applyAlignment="1">
      <alignment horizontal="left" vertical="center" wrapText="1"/>
    </xf>
    <xf numFmtId="0" fontId="0" fillId="7" borderId="22" xfId="0" applyFont="1" applyFill="1" applyBorder="1" applyAlignment="1">
      <alignment horizontal="left" vertical="center" wrapText="1"/>
    </xf>
    <xf numFmtId="166" fontId="13" fillId="11" borderId="1" xfId="0" applyNumberFormat="1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3" fillId="7" borderId="1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 applyProtection="1">
      <alignment horizontal="left" vertical="center" wrapText="1"/>
    </xf>
    <xf numFmtId="0" fontId="0" fillId="0" borderId="7" xfId="0" applyFont="1" applyBorder="1" applyAlignment="1" applyProtection="1">
      <alignment horizontal="left" vertical="center" wrapText="1"/>
    </xf>
    <xf numFmtId="0" fontId="13" fillId="2" borderId="5" xfId="0" applyFont="1" applyFill="1" applyBorder="1" applyAlignment="1" applyProtection="1">
      <alignment horizontal="left" vertical="center" wrapText="1"/>
    </xf>
    <xf numFmtId="0" fontId="0" fillId="0" borderId="6" xfId="0" applyFont="1" applyBorder="1" applyAlignment="1" applyProtection="1">
      <alignment horizontal="left" vertical="center" wrapText="1"/>
    </xf>
    <xf numFmtId="0" fontId="22" fillId="11" borderId="5" xfId="0" applyFont="1" applyFill="1" applyBorder="1" applyAlignment="1" applyProtection="1">
      <alignment horizontal="left" vertical="center" wrapText="1"/>
    </xf>
    <xf numFmtId="0" fontId="0" fillId="11" borderId="6" xfId="0" applyFont="1" applyFill="1" applyBorder="1" applyAlignment="1" applyProtection="1">
      <alignment horizontal="left" vertical="center" wrapText="1"/>
    </xf>
    <xf numFmtId="0" fontId="0" fillId="11" borderId="7" xfId="0" applyFont="1" applyFill="1" applyBorder="1" applyAlignment="1" applyProtection="1">
      <alignment horizontal="left" vertical="center" wrapText="1"/>
    </xf>
    <xf numFmtId="0" fontId="13" fillId="7" borderId="6" xfId="0" applyFont="1" applyFill="1" applyBorder="1" applyAlignment="1" applyProtection="1">
      <alignment horizontal="center" vertical="center"/>
    </xf>
    <xf numFmtId="0" fontId="0" fillId="7" borderId="7" xfId="0" applyFont="1" applyFill="1" applyBorder="1" applyAlignment="1" applyProtection="1">
      <alignment vertical="center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14" fillId="2" borderId="1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0" fillId="7" borderId="7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0" fillId="7" borderId="7" xfId="0" applyFont="1" applyFill="1" applyBorder="1" applyAlignment="1">
      <alignment vertical="center" wrapText="1"/>
    </xf>
    <xf numFmtId="0" fontId="0" fillId="0" borderId="7" xfId="0" applyFont="1" applyBorder="1" applyAlignment="1" applyProtection="1">
      <alignment horizontal="left" vertical="center" wrapText="1"/>
      <protection locked="0"/>
    </xf>
    <xf numFmtId="165" fontId="22" fillId="0" borderId="5" xfId="0" applyNumberFormat="1" applyFont="1" applyBorder="1" applyAlignment="1" applyProtection="1">
      <alignment horizontal="center" vertical="center" wrapText="1"/>
      <protection locked="0"/>
    </xf>
    <xf numFmtId="165" fontId="0" fillId="0" borderId="7" xfId="0" applyNumberFormat="1" applyFont="1" applyBorder="1" applyAlignment="1" applyProtection="1">
      <alignment horizontal="center" vertical="center" wrapText="1"/>
      <protection locked="0"/>
    </xf>
    <xf numFmtId="0" fontId="14" fillId="2" borderId="5" xfId="0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 wrapText="1"/>
    </xf>
    <xf numFmtId="0" fontId="14" fillId="2" borderId="12" xfId="0" applyFont="1" applyFill="1" applyBorder="1" applyAlignment="1">
      <alignment horizontal="left" vertical="top" wrapText="1"/>
    </xf>
    <xf numFmtId="0" fontId="14" fillId="2" borderId="13" xfId="0" applyFont="1" applyFill="1" applyBorder="1" applyAlignment="1">
      <alignment horizontal="left" vertical="top" wrapText="1"/>
    </xf>
    <xf numFmtId="0" fontId="14" fillId="2" borderId="13" xfId="0" applyFont="1" applyFill="1" applyBorder="1" applyAlignment="1">
      <alignment horizontal="center" vertical="top" wrapText="1"/>
    </xf>
    <xf numFmtId="0" fontId="14" fillId="2" borderId="14" xfId="0" applyFont="1" applyFill="1" applyBorder="1" applyAlignment="1">
      <alignment horizontal="center" vertical="top" wrapText="1"/>
    </xf>
    <xf numFmtId="0" fontId="14" fillId="7" borderId="6" xfId="0" applyFont="1" applyFill="1" applyBorder="1" applyAlignment="1">
      <alignment horizontal="left" vertical="top" wrapText="1"/>
    </xf>
    <xf numFmtId="0" fontId="15" fillId="0" borderId="12" xfId="0" applyFont="1" applyFill="1" applyBorder="1" applyAlignment="1" applyProtection="1">
      <alignment horizontal="left" vertical="top" wrapText="1"/>
      <protection locked="0"/>
    </xf>
    <xf numFmtId="0" fontId="15" fillId="0" borderId="14" xfId="0" applyFont="1" applyFill="1" applyBorder="1" applyAlignment="1" applyProtection="1">
      <alignment horizontal="left" vertical="top" wrapText="1"/>
      <protection locked="0"/>
    </xf>
    <xf numFmtId="0" fontId="22" fillId="0" borderId="15" xfId="0" applyFont="1" applyFill="1" applyBorder="1" applyAlignment="1" applyProtection="1">
      <alignment horizontal="left" vertical="top" wrapText="1"/>
      <protection locked="0"/>
    </xf>
    <xf numFmtId="0" fontId="22" fillId="0" borderId="23" xfId="0" applyFont="1" applyFill="1" applyBorder="1" applyAlignment="1" applyProtection="1">
      <alignment horizontal="left" vertical="top" wrapText="1"/>
      <protection locked="0"/>
    </xf>
    <xf numFmtId="0" fontId="22" fillId="0" borderId="16" xfId="0" applyFont="1" applyFill="1" applyBorder="1" applyAlignment="1" applyProtection="1">
      <alignment horizontal="left" vertical="top" wrapText="1"/>
      <protection locked="0"/>
    </xf>
    <xf numFmtId="0" fontId="15" fillId="0" borderId="12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top" wrapText="1"/>
    </xf>
    <xf numFmtId="0" fontId="22" fillId="0" borderId="5" xfId="0" applyFont="1" applyFill="1" applyBorder="1" applyAlignment="1">
      <alignment horizontal="left" vertical="top" wrapText="1"/>
    </xf>
    <xf numFmtId="0" fontId="22" fillId="0" borderId="6" xfId="0" applyFont="1" applyFill="1" applyBorder="1" applyAlignment="1">
      <alignment horizontal="left" vertical="top" wrapText="1"/>
    </xf>
    <xf numFmtId="0" fontId="22" fillId="0" borderId="7" xfId="0" applyFont="1" applyFill="1" applyBorder="1" applyAlignment="1">
      <alignment horizontal="left" vertical="top" wrapText="1"/>
    </xf>
    <xf numFmtId="0" fontId="15" fillId="0" borderId="5" xfId="0" applyFont="1" applyBorder="1" applyAlignment="1" applyProtection="1">
      <alignment horizontal="left" vertical="top" wrapText="1"/>
      <protection locked="0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4" fillId="2" borderId="33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 wrapText="1"/>
    </xf>
    <xf numFmtId="0" fontId="22" fillId="7" borderId="12" xfId="0" applyFont="1" applyFill="1" applyBorder="1" applyAlignment="1">
      <alignment horizontal="left" vertical="center" wrapText="1"/>
    </xf>
    <xf numFmtId="0" fontId="22" fillId="7" borderId="13" xfId="0" applyFont="1" applyFill="1" applyBorder="1" applyAlignment="1">
      <alignment horizontal="left" vertical="center" wrapText="1"/>
    </xf>
    <xf numFmtId="0" fontId="22" fillId="7" borderId="14" xfId="0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0" fontId="24" fillId="7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 applyProtection="1">
      <alignment horizontal="left" vertical="top" wrapText="1"/>
      <protection locked="0"/>
    </xf>
    <xf numFmtId="0" fontId="24" fillId="7" borderId="5" xfId="0" applyFont="1" applyFill="1" applyBorder="1" applyAlignment="1">
      <alignment horizontal="left" vertical="center" wrapText="1"/>
    </xf>
    <xf numFmtId="0" fontId="24" fillId="7" borderId="6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right" vertical="center" wrapText="1"/>
    </xf>
    <xf numFmtId="0" fontId="22" fillId="11" borderId="1" xfId="0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center" vertical="center"/>
    </xf>
    <xf numFmtId="0" fontId="14" fillId="0" borderId="6" xfId="0" applyFont="1" applyBorder="1" applyAlignment="1" applyProtection="1">
      <alignment horizontal="left" vertical="center" wrapText="1"/>
      <protection locked="0"/>
    </xf>
    <xf numFmtId="0" fontId="14" fillId="0" borderId="7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22" fillId="11" borderId="1" xfId="0" applyFont="1" applyFill="1" applyBorder="1" applyAlignment="1">
      <alignment horizontal="center" vertical="center" wrapText="1"/>
    </xf>
    <xf numFmtId="0" fontId="23" fillId="11" borderId="1" xfId="0" applyFont="1" applyFill="1" applyBorder="1" applyAlignment="1">
      <alignment horizontal="center" vertical="center" wrapText="1"/>
    </xf>
    <xf numFmtId="166" fontId="22" fillId="11" borderId="1" xfId="0" applyNumberFormat="1" applyFont="1" applyFill="1" applyBorder="1" applyAlignment="1">
      <alignment horizontal="center" vertical="center" wrapText="1"/>
    </xf>
    <xf numFmtId="166" fontId="22" fillId="11" borderId="1" xfId="0" applyNumberFormat="1" applyFont="1" applyFill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7" xfId="0" applyFont="1" applyFill="1" applyBorder="1" applyAlignment="1" applyProtection="1">
      <alignment horizontal="left" vertical="center" wrapText="1"/>
      <protection locked="0"/>
    </xf>
    <xf numFmtId="0" fontId="10" fillId="0" borderId="26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9" fillId="4" borderId="5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10" fillId="10" borderId="28" xfId="0" applyFont="1" applyFill="1" applyBorder="1" applyAlignment="1">
      <alignment horizontal="right"/>
    </xf>
    <xf numFmtId="0" fontId="10" fillId="10" borderId="29" xfId="0" applyFont="1" applyFill="1" applyBorder="1" applyAlignment="1">
      <alignment horizontal="right"/>
    </xf>
    <xf numFmtId="0" fontId="10" fillId="10" borderId="30" xfId="0" applyFont="1" applyFill="1" applyBorder="1" applyAlignment="1">
      <alignment horizontal="right"/>
    </xf>
    <xf numFmtId="0" fontId="10" fillId="7" borderId="26" xfId="0" applyFont="1" applyFill="1" applyBorder="1" applyAlignment="1">
      <alignment horizontal="left" vertical="center"/>
    </xf>
    <xf numFmtId="0" fontId="10" fillId="7" borderId="6" xfId="0" applyFont="1" applyFill="1" applyBorder="1" applyAlignment="1">
      <alignment horizontal="left" vertical="center"/>
    </xf>
    <xf numFmtId="0" fontId="10" fillId="7" borderId="7" xfId="0" applyFont="1" applyFill="1" applyBorder="1" applyAlignment="1">
      <alignment horizontal="left" vertical="center"/>
    </xf>
    <xf numFmtId="0" fontId="9" fillId="8" borderId="26" xfId="0" applyFont="1" applyFill="1" applyBorder="1" applyAlignment="1">
      <alignment horizontal="right"/>
    </xf>
    <xf numFmtId="0" fontId="9" fillId="8" borderId="6" xfId="0" applyFont="1" applyFill="1" applyBorder="1" applyAlignment="1">
      <alignment horizontal="right"/>
    </xf>
    <xf numFmtId="0" fontId="9" fillId="8" borderId="7" xfId="0" applyFont="1" applyFill="1" applyBorder="1" applyAlignment="1">
      <alignment horizontal="right"/>
    </xf>
    <xf numFmtId="0" fontId="10" fillId="9" borderId="26" xfId="0" applyFont="1" applyFill="1" applyBorder="1" applyAlignment="1">
      <alignment horizontal="right"/>
    </xf>
    <xf numFmtId="0" fontId="10" fillId="9" borderId="6" xfId="0" applyFont="1" applyFill="1" applyBorder="1" applyAlignment="1">
      <alignment horizontal="right"/>
    </xf>
    <xf numFmtId="0" fontId="10" fillId="9" borderId="7" xfId="0" applyFont="1" applyFill="1" applyBorder="1" applyAlignment="1">
      <alignment horizontal="right"/>
    </xf>
    <xf numFmtId="0" fontId="10" fillId="10" borderId="26" xfId="0" applyFont="1" applyFill="1" applyBorder="1" applyAlignment="1">
      <alignment horizontal="right"/>
    </xf>
    <xf numFmtId="0" fontId="10" fillId="10" borderId="6" xfId="0" applyFont="1" applyFill="1" applyBorder="1" applyAlignment="1">
      <alignment horizontal="right"/>
    </xf>
    <xf numFmtId="0" fontId="10" fillId="10" borderId="7" xfId="0" applyFont="1" applyFill="1" applyBorder="1" applyAlignment="1">
      <alignment horizontal="right"/>
    </xf>
    <xf numFmtId="0" fontId="10" fillId="7" borderId="25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0" borderId="5" xfId="0" applyFont="1" applyBorder="1" applyAlignment="1" applyProtection="1">
      <alignment horizontal="center"/>
      <protection locked="0"/>
    </xf>
    <xf numFmtId="0" fontId="5" fillId="5" borderId="5" xfId="0" applyFont="1" applyFill="1" applyBorder="1" applyAlignment="1" applyProtection="1">
      <alignment horizontal="center"/>
      <protection locked="0"/>
    </xf>
    <xf numFmtId="0" fontId="5" fillId="5" borderId="6" xfId="0" applyFont="1" applyFill="1" applyBorder="1" applyAlignment="1" applyProtection="1">
      <alignment horizontal="center"/>
      <protection locked="0"/>
    </xf>
    <xf numFmtId="0" fontId="5" fillId="5" borderId="7" xfId="0" applyFont="1" applyFill="1" applyBorder="1" applyAlignment="1" applyProtection="1">
      <alignment horizontal="center"/>
      <protection locked="0"/>
    </xf>
    <xf numFmtId="0" fontId="9" fillId="13" borderId="6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164" fontId="5" fillId="7" borderId="24" xfId="0" applyNumberFormat="1" applyFont="1" applyFill="1" applyBorder="1" applyAlignment="1">
      <alignment horizontal="center" vertical="center"/>
    </xf>
    <xf numFmtId="0" fontId="5" fillId="5" borderId="26" xfId="0" applyFont="1" applyFill="1" applyBorder="1" applyAlignment="1" applyProtection="1">
      <alignment horizontal="center"/>
      <protection locked="0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álna" xfId="0" builtinId="0"/>
  </cellStyles>
  <dxfs count="40">
    <dxf>
      <font>
        <color theme="0" tint="-0.24994659260841701"/>
      </font>
      <fill>
        <patternFill>
          <bgColor theme="2"/>
        </patternFill>
      </fill>
    </dxf>
    <dxf>
      <font>
        <color theme="0" tint="-0.24994659260841701"/>
      </font>
      <fill>
        <patternFill>
          <bgColor theme="2"/>
        </patternFill>
      </fill>
    </dxf>
    <dxf>
      <font>
        <color theme="0" tint="-0.24994659260841701"/>
      </font>
      <fill>
        <patternFill>
          <bgColor theme="2"/>
        </patternFill>
      </fill>
    </dxf>
    <dxf>
      <font>
        <color theme="0" tint="-0.24994659260841701"/>
      </font>
      <fill>
        <patternFill>
          <bgColor theme="2"/>
        </patternFill>
      </fill>
    </dxf>
    <dxf>
      <font>
        <color theme="0" tint="-0.24994659260841701"/>
      </font>
      <fill>
        <patternFill>
          <bgColor theme="2"/>
        </patternFill>
      </fill>
    </dxf>
    <dxf>
      <font>
        <color theme="0" tint="-0.24994659260841701"/>
      </font>
      <fill>
        <patternFill>
          <bgColor theme="2"/>
        </patternFill>
      </fill>
    </dxf>
    <dxf>
      <font>
        <color theme="0" tint="-0.24994659260841701"/>
      </font>
      <fill>
        <patternFill>
          <bgColor theme="2"/>
        </patternFill>
      </fill>
    </dxf>
    <dxf>
      <font>
        <color theme="0" tint="-0.24994659260841701"/>
      </font>
      <fill>
        <patternFill>
          <bgColor theme="2"/>
        </patternFill>
      </fill>
    </dxf>
    <dxf>
      <font>
        <color theme="0" tint="-0.24994659260841701"/>
      </font>
      <fill>
        <patternFill>
          <bgColor theme="2"/>
        </patternFill>
      </fill>
    </dxf>
    <dxf>
      <font>
        <color theme="0" tint="-0.24994659260841701"/>
      </font>
      <fill>
        <patternFill>
          <bgColor theme="2"/>
        </patternFill>
      </fill>
    </dxf>
    <dxf>
      <font>
        <color theme="0" tint="-0.24994659260841701"/>
      </font>
      <fill>
        <patternFill>
          <bgColor theme="2"/>
        </patternFill>
      </fill>
    </dxf>
    <dxf>
      <font>
        <color theme="0" tint="-0.24994659260841701"/>
      </font>
      <fill>
        <patternFill>
          <bgColor theme="2"/>
        </patternFill>
      </fill>
    </dxf>
    <dxf>
      <font>
        <color theme="0" tint="-0.24994659260841701"/>
      </font>
      <fill>
        <patternFill>
          <bgColor theme="2"/>
        </patternFill>
      </fill>
    </dxf>
    <dxf>
      <font>
        <color theme="0" tint="-0.24994659260841701"/>
      </font>
      <fill>
        <patternFill>
          <bgColor theme="2"/>
        </patternFill>
      </fill>
    </dxf>
    <dxf>
      <font>
        <color theme="0" tint="-0.24994659260841701"/>
      </font>
      <fill>
        <patternFill>
          <bgColor theme="2"/>
        </patternFill>
      </fill>
    </dxf>
    <dxf>
      <font>
        <color theme="0" tint="-0.24994659260841701"/>
      </font>
      <fill>
        <patternFill>
          <bgColor theme="2"/>
        </patternFill>
      </fill>
    </dxf>
    <dxf>
      <font>
        <color theme="0" tint="-0.24994659260841701"/>
      </font>
      <fill>
        <patternFill>
          <bgColor theme="2"/>
        </patternFill>
      </fill>
    </dxf>
    <dxf>
      <font>
        <color theme="0" tint="-0.24994659260841701"/>
      </font>
      <fill>
        <patternFill>
          <bgColor theme="2"/>
        </patternFill>
      </fill>
    </dxf>
    <dxf>
      <font>
        <color theme="0" tint="-0.24994659260841701"/>
      </font>
      <fill>
        <patternFill>
          <bgColor theme="2"/>
        </patternFill>
      </fill>
    </dxf>
    <dxf>
      <font>
        <color theme="0" tint="-0.24994659260841701"/>
      </font>
      <fill>
        <patternFill>
          <bgColor theme="2"/>
        </patternFill>
      </fill>
    </dxf>
    <dxf>
      <font>
        <color theme="0" tint="-0.24994659260841701"/>
      </font>
      <fill>
        <patternFill>
          <bgColor theme="2"/>
        </patternFill>
      </fill>
    </dxf>
    <dxf>
      <font>
        <color theme="0" tint="-0.24994659260841701"/>
      </font>
      <fill>
        <patternFill>
          <bgColor theme="2"/>
        </patternFill>
      </fill>
    </dxf>
    <dxf>
      <font>
        <color theme="0" tint="-0.24994659260841701"/>
      </font>
      <fill>
        <patternFill>
          <bgColor theme="2"/>
        </patternFill>
      </fill>
    </dxf>
    <dxf>
      <font>
        <color theme="0" tint="-0.24994659260841701"/>
      </font>
      <fill>
        <patternFill>
          <bgColor theme="2"/>
        </patternFill>
      </fill>
    </dxf>
    <dxf>
      <font>
        <color theme="0" tint="-0.24994659260841701"/>
      </font>
      <fill>
        <patternFill>
          <bgColor theme="2"/>
        </patternFill>
      </fill>
    </dxf>
    <dxf>
      <font>
        <color theme="0" tint="-0.24994659260841701"/>
      </font>
      <fill>
        <patternFill>
          <bgColor theme="2"/>
        </patternFill>
      </fill>
    </dxf>
    <dxf>
      <font>
        <color theme="0" tint="-0.24994659260841701"/>
      </font>
      <fill>
        <patternFill>
          <bgColor theme="2"/>
        </patternFill>
      </fill>
    </dxf>
    <dxf>
      <font>
        <color theme="0" tint="-0.24994659260841701"/>
      </font>
      <fill>
        <patternFill>
          <bgColor theme="2"/>
        </patternFill>
      </fill>
    </dxf>
    <dxf>
      <font>
        <color theme="0" tint="-0.24994659260841701"/>
      </font>
      <fill>
        <patternFill>
          <bgColor theme="2"/>
        </patternFill>
      </fill>
    </dxf>
    <dxf>
      <font>
        <color theme="0" tint="-0.24994659260841701"/>
      </font>
      <fill>
        <patternFill>
          <bgColor theme="2"/>
        </patternFill>
      </fill>
    </dxf>
    <dxf>
      <font>
        <color theme="0" tint="-0.24994659260841701"/>
      </font>
      <fill>
        <patternFill>
          <bgColor theme="2"/>
        </patternFill>
      </fill>
    </dxf>
    <dxf>
      <font>
        <color theme="0" tint="-0.24994659260841701"/>
      </font>
      <fill>
        <patternFill>
          <bgColor theme="2"/>
        </patternFill>
      </fill>
    </dxf>
    <dxf>
      <font>
        <color theme="0" tint="-0.24994659260841701"/>
      </font>
      <fill>
        <patternFill>
          <bgColor theme="2"/>
        </patternFill>
      </fill>
    </dxf>
    <dxf>
      <font>
        <color theme="0" tint="-0.24994659260841701"/>
      </font>
      <fill>
        <patternFill>
          <bgColor theme="2"/>
        </patternFill>
      </fill>
    </dxf>
    <dxf>
      <font>
        <color theme="0" tint="-0.24994659260841701"/>
      </font>
      <fill>
        <patternFill>
          <bgColor theme="2"/>
        </patternFill>
      </fill>
    </dxf>
    <dxf>
      <font>
        <color theme="0" tint="-0.24994659260841701"/>
      </font>
      <fill>
        <patternFill>
          <bgColor theme="2"/>
        </patternFill>
      </fill>
    </dxf>
    <dxf>
      <font>
        <color theme="0" tint="-0.24994659260841701"/>
      </font>
      <fill>
        <patternFill>
          <bgColor theme="2"/>
        </patternFill>
      </fill>
    </dxf>
    <dxf>
      <font>
        <color theme="0" tint="-0.24994659260841701"/>
      </font>
      <fill>
        <patternFill>
          <bgColor theme="2"/>
        </patternFill>
      </fill>
    </dxf>
    <dxf>
      <font>
        <color theme="0" tint="-0.24994659260841701"/>
      </font>
      <fill>
        <patternFill>
          <bgColor theme="2"/>
        </patternFill>
      </fill>
    </dxf>
    <dxf>
      <font>
        <color theme="0" tint="-0.24994659260841701"/>
      </font>
      <fill>
        <patternFill>
          <bgColor theme="2"/>
        </patternFill>
      </fill>
    </dxf>
  </dxfs>
  <tableStyles count="0" defaultTableStyle="TableStyleMedium2" defaultPivotStyle="PivotStyleLight16"/>
  <colors>
    <mruColors>
      <color rgb="FF66CCFF"/>
      <color rgb="FF33CC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2099</xdr:row>
          <xdr:rowOff>0</xdr:rowOff>
        </xdr:from>
        <xdr:to>
          <xdr:col>1</xdr:col>
          <xdr:colOff>695325</xdr:colOff>
          <xdr:row>2100</xdr:row>
          <xdr:rowOff>0</xdr:rowOff>
        </xdr:to>
        <xdr:sp macro="" textlink="">
          <xdr:nvSpPr>
            <xdr:cNvPr id="1686" name="Check Box 662" hidden="1">
              <a:extLst>
                <a:ext uri="{63B3BB69-23CF-44E3-9099-C40C66FF867C}">
                  <a14:compatExt spid="_x0000_s16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2099</xdr:row>
          <xdr:rowOff>190500</xdr:rowOff>
        </xdr:from>
        <xdr:to>
          <xdr:col>1</xdr:col>
          <xdr:colOff>695325</xdr:colOff>
          <xdr:row>2100</xdr:row>
          <xdr:rowOff>190500</xdr:rowOff>
        </xdr:to>
        <xdr:sp macro="" textlink="">
          <xdr:nvSpPr>
            <xdr:cNvPr id="1690" name="Check Box 666" hidden="1">
              <a:extLst>
                <a:ext uri="{63B3BB69-23CF-44E3-9099-C40C66FF867C}">
                  <a14:compatExt spid="_x0000_s16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2100</xdr:row>
          <xdr:rowOff>190500</xdr:rowOff>
        </xdr:from>
        <xdr:to>
          <xdr:col>1</xdr:col>
          <xdr:colOff>695325</xdr:colOff>
          <xdr:row>2101</xdr:row>
          <xdr:rowOff>190500</xdr:rowOff>
        </xdr:to>
        <xdr:sp macro="" textlink="">
          <xdr:nvSpPr>
            <xdr:cNvPr id="1691" name="Check Box 667" hidden="1">
              <a:extLst>
                <a:ext uri="{63B3BB69-23CF-44E3-9099-C40C66FF867C}">
                  <a14:compatExt spid="_x0000_s16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2101</xdr:row>
          <xdr:rowOff>190500</xdr:rowOff>
        </xdr:from>
        <xdr:to>
          <xdr:col>1</xdr:col>
          <xdr:colOff>695325</xdr:colOff>
          <xdr:row>2102</xdr:row>
          <xdr:rowOff>190500</xdr:rowOff>
        </xdr:to>
        <xdr:sp macro="" textlink="">
          <xdr:nvSpPr>
            <xdr:cNvPr id="1692" name="Check Box 668" hidden="1">
              <a:extLst>
                <a:ext uri="{63B3BB69-23CF-44E3-9099-C40C66FF867C}">
                  <a14:compatExt spid="_x0000_s16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2102</xdr:row>
          <xdr:rowOff>180975</xdr:rowOff>
        </xdr:from>
        <xdr:to>
          <xdr:col>1</xdr:col>
          <xdr:colOff>695325</xdr:colOff>
          <xdr:row>2103</xdr:row>
          <xdr:rowOff>180975</xdr:rowOff>
        </xdr:to>
        <xdr:sp macro="" textlink="">
          <xdr:nvSpPr>
            <xdr:cNvPr id="10274" name="Check Box 1058" hidden="1">
              <a:extLst>
                <a:ext uri="{63B3BB69-23CF-44E3-9099-C40C66FF867C}">
                  <a14:compatExt spid="_x0000_s10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2103</xdr:row>
          <xdr:rowOff>200025</xdr:rowOff>
        </xdr:from>
        <xdr:to>
          <xdr:col>1</xdr:col>
          <xdr:colOff>695325</xdr:colOff>
          <xdr:row>2104</xdr:row>
          <xdr:rowOff>200025</xdr:rowOff>
        </xdr:to>
        <xdr:sp macro="" textlink="">
          <xdr:nvSpPr>
            <xdr:cNvPr id="10275" name="Check Box 1059" hidden="1">
              <a:extLst>
                <a:ext uri="{63B3BB69-23CF-44E3-9099-C40C66FF867C}">
                  <a14:compatExt spid="_x0000_s10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2104</xdr:row>
          <xdr:rowOff>200025</xdr:rowOff>
        </xdr:from>
        <xdr:to>
          <xdr:col>1</xdr:col>
          <xdr:colOff>695325</xdr:colOff>
          <xdr:row>2105</xdr:row>
          <xdr:rowOff>200025</xdr:rowOff>
        </xdr:to>
        <xdr:sp macro="" textlink="">
          <xdr:nvSpPr>
            <xdr:cNvPr id="10276" name="Check Box 1060" hidden="1">
              <a:extLst>
                <a:ext uri="{63B3BB69-23CF-44E3-9099-C40C66FF867C}">
                  <a14:compatExt spid="_x0000_s10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2105</xdr:row>
          <xdr:rowOff>190500</xdr:rowOff>
        </xdr:from>
        <xdr:to>
          <xdr:col>1</xdr:col>
          <xdr:colOff>695325</xdr:colOff>
          <xdr:row>2106</xdr:row>
          <xdr:rowOff>190500</xdr:rowOff>
        </xdr:to>
        <xdr:sp macro="" textlink="">
          <xdr:nvSpPr>
            <xdr:cNvPr id="10277" name="Check Box 1061" hidden="1">
              <a:extLst>
                <a:ext uri="{63B3BB69-23CF-44E3-9099-C40C66FF867C}">
                  <a14:compatExt spid="_x0000_s10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2106</xdr:row>
          <xdr:rowOff>190500</xdr:rowOff>
        </xdr:from>
        <xdr:to>
          <xdr:col>1</xdr:col>
          <xdr:colOff>695325</xdr:colOff>
          <xdr:row>2107</xdr:row>
          <xdr:rowOff>190500</xdr:rowOff>
        </xdr:to>
        <xdr:sp macro="" textlink="">
          <xdr:nvSpPr>
            <xdr:cNvPr id="10278" name="Check Box 1062" hidden="1">
              <a:extLst>
                <a:ext uri="{63B3BB69-23CF-44E3-9099-C40C66FF867C}">
                  <a14:compatExt spid="_x0000_s10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2107</xdr:row>
          <xdr:rowOff>200025</xdr:rowOff>
        </xdr:from>
        <xdr:to>
          <xdr:col>1</xdr:col>
          <xdr:colOff>695325</xdr:colOff>
          <xdr:row>2108</xdr:row>
          <xdr:rowOff>200025</xdr:rowOff>
        </xdr:to>
        <xdr:sp macro="" textlink="">
          <xdr:nvSpPr>
            <xdr:cNvPr id="10279" name="Check Box 1063" hidden="1">
              <a:extLst>
                <a:ext uri="{63B3BB69-23CF-44E3-9099-C40C66FF867C}">
                  <a14:compatExt spid="_x0000_s10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2109</xdr:row>
          <xdr:rowOff>190500</xdr:rowOff>
        </xdr:from>
        <xdr:to>
          <xdr:col>1</xdr:col>
          <xdr:colOff>695325</xdr:colOff>
          <xdr:row>2110</xdr:row>
          <xdr:rowOff>190500</xdr:rowOff>
        </xdr:to>
        <xdr:sp macro="" textlink="">
          <xdr:nvSpPr>
            <xdr:cNvPr id="10281" name="Check Box 1065" hidden="1">
              <a:extLst>
                <a:ext uri="{63B3BB69-23CF-44E3-9099-C40C66FF867C}">
                  <a14:compatExt spid="_x0000_s10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2110</xdr:row>
          <xdr:rowOff>190500</xdr:rowOff>
        </xdr:from>
        <xdr:to>
          <xdr:col>1</xdr:col>
          <xdr:colOff>695325</xdr:colOff>
          <xdr:row>2111</xdr:row>
          <xdr:rowOff>190500</xdr:rowOff>
        </xdr:to>
        <xdr:sp macro="" textlink="">
          <xdr:nvSpPr>
            <xdr:cNvPr id="10282" name="Check Box 1066" hidden="1">
              <a:extLst>
                <a:ext uri="{63B3BB69-23CF-44E3-9099-C40C66FF867C}">
                  <a14:compatExt spid="_x0000_s10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2111</xdr:row>
          <xdr:rowOff>200025</xdr:rowOff>
        </xdr:from>
        <xdr:to>
          <xdr:col>1</xdr:col>
          <xdr:colOff>695325</xdr:colOff>
          <xdr:row>2112</xdr:row>
          <xdr:rowOff>200025</xdr:rowOff>
        </xdr:to>
        <xdr:sp macro="" textlink="">
          <xdr:nvSpPr>
            <xdr:cNvPr id="10283" name="Check Box 1067" hidden="1">
              <a:extLst>
                <a:ext uri="{63B3BB69-23CF-44E3-9099-C40C66FF867C}">
                  <a14:compatExt spid="_x0000_s10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2112</xdr:row>
          <xdr:rowOff>190500</xdr:rowOff>
        </xdr:from>
        <xdr:to>
          <xdr:col>1</xdr:col>
          <xdr:colOff>695325</xdr:colOff>
          <xdr:row>2113</xdr:row>
          <xdr:rowOff>190500</xdr:rowOff>
        </xdr:to>
        <xdr:sp macro="" textlink="">
          <xdr:nvSpPr>
            <xdr:cNvPr id="10284" name="Check Box 1068" hidden="1">
              <a:extLst>
                <a:ext uri="{63B3BB69-23CF-44E3-9099-C40C66FF867C}">
                  <a14:compatExt spid="_x0000_s10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2114</xdr:row>
          <xdr:rowOff>200025</xdr:rowOff>
        </xdr:from>
        <xdr:to>
          <xdr:col>1</xdr:col>
          <xdr:colOff>695325</xdr:colOff>
          <xdr:row>2115</xdr:row>
          <xdr:rowOff>200025</xdr:rowOff>
        </xdr:to>
        <xdr:sp macro="" textlink="">
          <xdr:nvSpPr>
            <xdr:cNvPr id="10285" name="Check Box 1069" hidden="1">
              <a:extLst>
                <a:ext uri="{63B3BB69-23CF-44E3-9099-C40C66FF867C}">
                  <a14:compatExt spid="_x0000_s10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2115</xdr:row>
          <xdr:rowOff>190500</xdr:rowOff>
        </xdr:from>
        <xdr:to>
          <xdr:col>1</xdr:col>
          <xdr:colOff>695325</xdr:colOff>
          <xdr:row>2116</xdr:row>
          <xdr:rowOff>190500</xdr:rowOff>
        </xdr:to>
        <xdr:sp macro="" textlink="">
          <xdr:nvSpPr>
            <xdr:cNvPr id="10286" name="Check Box 1070" hidden="1">
              <a:extLst>
                <a:ext uri="{63B3BB69-23CF-44E3-9099-C40C66FF867C}">
                  <a14:compatExt spid="_x0000_s10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2116</xdr:row>
          <xdr:rowOff>200025</xdr:rowOff>
        </xdr:from>
        <xdr:to>
          <xdr:col>1</xdr:col>
          <xdr:colOff>695325</xdr:colOff>
          <xdr:row>2117</xdr:row>
          <xdr:rowOff>200025</xdr:rowOff>
        </xdr:to>
        <xdr:sp macro="" textlink="">
          <xdr:nvSpPr>
            <xdr:cNvPr id="10287" name="Check Box 1071" hidden="1">
              <a:extLst>
                <a:ext uri="{63B3BB69-23CF-44E3-9099-C40C66FF867C}">
                  <a14:compatExt spid="_x0000_s10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2117</xdr:row>
          <xdr:rowOff>190500</xdr:rowOff>
        </xdr:from>
        <xdr:to>
          <xdr:col>1</xdr:col>
          <xdr:colOff>695325</xdr:colOff>
          <xdr:row>2118</xdr:row>
          <xdr:rowOff>190500</xdr:rowOff>
        </xdr:to>
        <xdr:sp macro="" textlink="">
          <xdr:nvSpPr>
            <xdr:cNvPr id="10288" name="Check Box 1072" hidden="1">
              <a:extLst>
                <a:ext uri="{63B3BB69-23CF-44E3-9099-C40C66FF867C}">
                  <a14:compatExt spid="_x0000_s10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369</xdr:row>
          <xdr:rowOff>190500</xdr:rowOff>
        </xdr:from>
        <xdr:to>
          <xdr:col>1</xdr:col>
          <xdr:colOff>695325</xdr:colOff>
          <xdr:row>370</xdr:row>
          <xdr:rowOff>200025</xdr:rowOff>
        </xdr:to>
        <xdr:sp macro="" textlink="">
          <xdr:nvSpPr>
            <xdr:cNvPr id="10289" name="Check Box 1073" hidden="1">
              <a:extLst>
                <a:ext uri="{63B3BB69-23CF-44E3-9099-C40C66FF867C}">
                  <a14:compatExt spid="_x0000_s10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371</xdr:row>
          <xdr:rowOff>0</xdr:rowOff>
        </xdr:from>
        <xdr:to>
          <xdr:col>1</xdr:col>
          <xdr:colOff>695325</xdr:colOff>
          <xdr:row>372</xdr:row>
          <xdr:rowOff>0</xdr:rowOff>
        </xdr:to>
        <xdr:sp macro="" textlink="">
          <xdr:nvSpPr>
            <xdr:cNvPr id="10291" name="Check Box 1075" hidden="1">
              <a:extLst>
                <a:ext uri="{63B3BB69-23CF-44E3-9099-C40C66FF867C}">
                  <a14:compatExt spid="_x0000_s10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372</xdr:row>
          <xdr:rowOff>190500</xdr:rowOff>
        </xdr:from>
        <xdr:to>
          <xdr:col>1</xdr:col>
          <xdr:colOff>695325</xdr:colOff>
          <xdr:row>373</xdr:row>
          <xdr:rowOff>190500</xdr:rowOff>
        </xdr:to>
        <xdr:sp macro="" textlink="">
          <xdr:nvSpPr>
            <xdr:cNvPr id="10292" name="Check Box 1076" hidden="1">
              <a:extLst>
                <a:ext uri="{63B3BB69-23CF-44E3-9099-C40C66FF867C}">
                  <a14:compatExt spid="_x0000_s10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373</xdr:row>
          <xdr:rowOff>190500</xdr:rowOff>
        </xdr:from>
        <xdr:to>
          <xdr:col>1</xdr:col>
          <xdr:colOff>695325</xdr:colOff>
          <xdr:row>374</xdr:row>
          <xdr:rowOff>190500</xdr:rowOff>
        </xdr:to>
        <xdr:sp macro="" textlink="">
          <xdr:nvSpPr>
            <xdr:cNvPr id="10293" name="Check Box 1077" hidden="1">
              <a:extLst>
                <a:ext uri="{63B3BB69-23CF-44E3-9099-C40C66FF867C}">
                  <a14:compatExt spid="_x0000_s10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374</xdr:row>
          <xdr:rowOff>190500</xdr:rowOff>
        </xdr:from>
        <xdr:to>
          <xdr:col>1</xdr:col>
          <xdr:colOff>695325</xdr:colOff>
          <xdr:row>375</xdr:row>
          <xdr:rowOff>190500</xdr:rowOff>
        </xdr:to>
        <xdr:sp macro="" textlink="">
          <xdr:nvSpPr>
            <xdr:cNvPr id="10294" name="Check Box 1078" hidden="1">
              <a:extLst>
                <a:ext uri="{63B3BB69-23CF-44E3-9099-C40C66FF867C}">
                  <a14:compatExt spid="_x0000_s10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375</xdr:row>
          <xdr:rowOff>190500</xdr:rowOff>
        </xdr:from>
        <xdr:to>
          <xdr:col>1</xdr:col>
          <xdr:colOff>695325</xdr:colOff>
          <xdr:row>376</xdr:row>
          <xdr:rowOff>190500</xdr:rowOff>
        </xdr:to>
        <xdr:sp macro="" textlink="">
          <xdr:nvSpPr>
            <xdr:cNvPr id="10295" name="Check Box 1079" hidden="1">
              <a:extLst>
                <a:ext uri="{63B3BB69-23CF-44E3-9099-C40C66FF867C}">
                  <a14:compatExt spid="_x0000_s10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376</xdr:row>
          <xdr:rowOff>190500</xdr:rowOff>
        </xdr:from>
        <xdr:to>
          <xdr:col>1</xdr:col>
          <xdr:colOff>695325</xdr:colOff>
          <xdr:row>377</xdr:row>
          <xdr:rowOff>190500</xdr:rowOff>
        </xdr:to>
        <xdr:sp macro="" textlink="">
          <xdr:nvSpPr>
            <xdr:cNvPr id="10296" name="Check Box 1080" hidden="1">
              <a:extLst>
                <a:ext uri="{63B3BB69-23CF-44E3-9099-C40C66FF867C}">
                  <a14:compatExt spid="_x0000_s10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377</xdr:row>
          <xdr:rowOff>190500</xdr:rowOff>
        </xdr:from>
        <xdr:to>
          <xdr:col>1</xdr:col>
          <xdr:colOff>695325</xdr:colOff>
          <xdr:row>378</xdr:row>
          <xdr:rowOff>190500</xdr:rowOff>
        </xdr:to>
        <xdr:sp macro="" textlink="">
          <xdr:nvSpPr>
            <xdr:cNvPr id="10297" name="Check Box 1081" hidden="1">
              <a:extLst>
                <a:ext uri="{63B3BB69-23CF-44E3-9099-C40C66FF867C}">
                  <a14:compatExt spid="_x0000_s10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378</xdr:row>
          <xdr:rowOff>190500</xdr:rowOff>
        </xdr:from>
        <xdr:to>
          <xdr:col>1</xdr:col>
          <xdr:colOff>695325</xdr:colOff>
          <xdr:row>379</xdr:row>
          <xdr:rowOff>190500</xdr:rowOff>
        </xdr:to>
        <xdr:sp macro="" textlink="">
          <xdr:nvSpPr>
            <xdr:cNvPr id="10298" name="Check Box 1082" hidden="1">
              <a:extLst>
                <a:ext uri="{63B3BB69-23CF-44E3-9099-C40C66FF867C}">
                  <a14:compatExt spid="_x0000_s10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379</xdr:row>
          <xdr:rowOff>190500</xdr:rowOff>
        </xdr:from>
        <xdr:to>
          <xdr:col>1</xdr:col>
          <xdr:colOff>695325</xdr:colOff>
          <xdr:row>380</xdr:row>
          <xdr:rowOff>190500</xdr:rowOff>
        </xdr:to>
        <xdr:sp macro="" textlink="">
          <xdr:nvSpPr>
            <xdr:cNvPr id="10299" name="Check Box 1083" hidden="1">
              <a:extLst>
                <a:ext uri="{63B3BB69-23CF-44E3-9099-C40C66FF867C}">
                  <a14:compatExt spid="_x0000_s10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371</xdr:row>
          <xdr:rowOff>190500</xdr:rowOff>
        </xdr:from>
        <xdr:to>
          <xdr:col>1</xdr:col>
          <xdr:colOff>695325</xdr:colOff>
          <xdr:row>372</xdr:row>
          <xdr:rowOff>190500</xdr:rowOff>
        </xdr:to>
        <xdr:sp macro="" textlink="">
          <xdr:nvSpPr>
            <xdr:cNvPr id="10301" name="Check Box 1085" hidden="1">
              <a:extLst>
                <a:ext uri="{63B3BB69-23CF-44E3-9099-C40C66FF867C}">
                  <a14:compatExt spid="_x0000_s10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314739</xdr:colOff>
      <xdr:row>0</xdr:row>
      <xdr:rowOff>115956</xdr:rowOff>
    </xdr:from>
    <xdr:to>
      <xdr:col>7</xdr:col>
      <xdr:colOff>819564</xdr:colOff>
      <xdr:row>0</xdr:row>
      <xdr:rowOff>784778</xdr:rowOff>
    </xdr:to>
    <xdr:pic>
      <xdr:nvPicPr>
        <xdr:cNvPr id="32" name="Obrázok 31" descr="loga_IRRVA_ERD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130" y="115956"/>
          <a:ext cx="5755999" cy="668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2109</xdr:row>
          <xdr:rowOff>0</xdr:rowOff>
        </xdr:from>
        <xdr:to>
          <xdr:col>1</xdr:col>
          <xdr:colOff>695325</xdr:colOff>
          <xdr:row>2109</xdr:row>
          <xdr:rowOff>209550</xdr:rowOff>
        </xdr:to>
        <xdr:sp macro="" textlink="">
          <xdr:nvSpPr>
            <xdr:cNvPr id="10329" name="Check Box 1113" hidden="1">
              <a:extLst>
                <a:ext uri="{63B3BB69-23CF-44E3-9099-C40C66FF867C}">
                  <a14:compatExt spid="_x0000_s10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omments" Target="../comments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B1:S2142"/>
  <sheetViews>
    <sheetView showGridLines="0" tabSelected="1" view="pageBreakPreview" topLeftCell="A188" zoomScale="115" zoomScaleNormal="100" zoomScaleSheetLayoutView="115" workbookViewId="0">
      <selection activeCell="B370" sqref="B370:E370"/>
    </sheetView>
  </sheetViews>
  <sheetFormatPr defaultRowHeight="15" outlineLevelRow="2" x14ac:dyDescent="0.25"/>
  <cols>
    <col min="1" max="1" width="1.42578125" customWidth="1"/>
    <col min="2" max="2" width="10.5703125" customWidth="1"/>
    <col min="3" max="3" width="16.85546875" customWidth="1"/>
    <col min="4" max="4" width="12.5703125" customWidth="1"/>
    <col min="5" max="5" width="12.7109375" customWidth="1"/>
    <col min="6" max="6" width="12.85546875" customWidth="1"/>
    <col min="7" max="7" width="13.140625" customWidth="1"/>
    <col min="8" max="8" width="18.7109375" customWidth="1"/>
    <col min="9" max="9" width="2.140625" style="1" customWidth="1"/>
    <col min="10" max="10" width="2.140625" style="28" hidden="1" customWidth="1"/>
    <col min="11" max="11" width="32.7109375" customWidth="1"/>
    <col min="12" max="12" width="2.28515625" customWidth="1"/>
    <col min="13" max="13" width="33.28515625" customWidth="1"/>
  </cols>
  <sheetData>
    <row r="1" spans="2:8" ht="74.25" customHeight="1" x14ac:dyDescent="0.25">
      <c r="B1" s="407"/>
      <c r="C1" s="407"/>
      <c r="D1" s="407"/>
      <c r="E1" s="407"/>
      <c r="F1" s="407"/>
      <c r="G1" s="407"/>
      <c r="H1" s="407"/>
    </row>
    <row r="2" spans="2:8" ht="11.25" customHeight="1" x14ac:dyDescent="0.25">
      <c r="B2" s="2"/>
    </row>
    <row r="3" spans="2:8" ht="21.75" customHeight="1" x14ac:dyDescent="0.25">
      <c r="B3" s="408" t="s">
        <v>0</v>
      </c>
      <c r="C3" s="409"/>
      <c r="D3" s="409"/>
      <c r="E3" s="409"/>
      <c r="F3" s="409"/>
      <c r="G3" s="409"/>
      <c r="H3" s="409"/>
    </row>
    <row r="4" spans="2:8" ht="23.25" x14ac:dyDescent="0.25">
      <c r="B4" s="3"/>
      <c r="C4" s="3"/>
      <c r="D4" s="3"/>
      <c r="E4" s="3"/>
      <c r="F4" s="3"/>
      <c r="G4" s="3"/>
      <c r="H4" s="3"/>
    </row>
    <row r="5" spans="2:8" ht="21" customHeight="1" x14ac:dyDescent="0.25">
      <c r="B5" s="401" t="s">
        <v>1</v>
      </c>
      <c r="C5" s="401"/>
      <c r="D5" s="410" t="s">
        <v>158</v>
      </c>
      <c r="E5" s="410"/>
      <c r="F5" s="410"/>
      <c r="G5" s="410"/>
      <c r="H5" s="410"/>
    </row>
    <row r="6" spans="2:8" ht="21" customHeight="1" x14ac:dyDescent="0.25">
      <c r="B6" s="401" t="s">
        <v>2</v>
      </c>
      <c r="C6" s="401"/>
      <c r="D6" s="411" t="str">
        <f>IF(D19="","potrebné vyplniť v bode 1.1",D19)</f>
        <v>potrebné vyplniť v bode 1.1</v>
      </c>
      <c r="E6" s="411"/>
      <c r="F6" s="411"/>
      <c r="G6" s="411"/>
      <c r="H6" s="411"/>
    </row>
    <row r="7" spans="2:8" ht="21" customHeight="1" x14ac:dyDescent="0.25">
      <c r="B7" s="401" t="s">
        <v>3</v>
      </c>
      <c r="C7" s="401"/>
      <c r="D7" s="412" t="str">
        <f>IF(D359="","potrebné vyplniť v bode 2",D359)</f>
        <v>potrebné vyplniť v bode 2</v>
      </c>
      <c r="E7" s="412"/>
      <c r="F7" s="412"/>
      <c r="G7" s="412"/>
      <c r="H7" s="412"/>
    </row>
    <row r="8" spans="2:8" ht="21" customHeight="1" x14ac:dyDescent="0.25">
      <c r="B8" s="401" t="s">
        <v>4</v>
      </c>
      <c r="C8" s="401"/>
      <c r="D8" s="411" t="str">
        <f>IF(D360="","potrebné vyplniť v bode 2",D360)</f>
        <v>potrebné vyplniť v bode 2</v>
      </c>
      <c r="E8" s="411"/>
      <c r="F8" s="411"/>
      <c r="G8" s="411"/>
      <c r="H8" s="411"/>
    </row>
    <row r="9" spans="2:8" ht="21" customHeight="1" x14ac:dyDescent="0.25">
      <c r="B9" s="401" t="s">
        <v>5</v>
      </c>
      <c r="C9" s="401"/>
      <c r="D9" s="411" t="str">
        <f>IF(D362="","potrebné vybrať v bode 2",D362)</f>
        <v>potrebné vybrať v bode 2</v>
      </c>
      <c r="E9" s="410"/>
      <c r="F9" s="410"/>
      <c r="G9" s="410"/>
      <c r="H9" s="410"/>
    </row>
    <row r="10" spans="2:8" ht="21" customHeight="1" x14ac:dyDescent="0.25">
      <c r="B10" s="401" t="s">
        <v>6</v>
      </c>
      <c r="C10" s="401"/>
      <c r="D10" s="413">
        <f>G2027</f>
        <v>0</v>
      </c>
      <c r="E10" s="411"/>
      <c r="F10" s="411"/>
      <c r="G10" s="411"/>
      <c r="H10" s="411"/>
    </row>
    <row r="11" spans="2:8" ht="21" customHeight="1" x14ac:dyDescent="0.25">
      <c r="B11" s="401" t="s">
        <v>7</v>
      </c>
      <c r="C11" s="401"/>
      <c r="D11" s="414">
        <f>G2037+G2057</f>
        <v>0</v>
      </c>
      <c r="E11" s="402"/>
      <c r="F11" s="402"/>
      <c r="G11" s="402"/>
      <c r="H11" s="402"/>
    </row>
    <row r="12" spans="2:8" ht="21" customHeight="1" x14ac:dyDescent="0.25">
      <c r="B12" s="401" t="s">
        <v>1401</v>
      </c>
      <c r="C12" s="401"/>
      <c r="D12" s="415"/>
      <c r="E12" s="416"/>
      <c r="F12" s="416"/>
      <c r="G12" s="416"/>
      <c r="H12" s="416"/>
    </row>
    <row r="13" spans="2:8" ht="21" customHeight="1" x14ac:dyDescent="0.25">
      <c r="B13" s="401" t="s">
        <v>8</v>
      </c>
      <c r="C13" s="401"/>
      <c r="D13" s="402" t="str">
        <f>IF(D53="","potrebné vyplniť v bode 1.2",D53)</f>
        <v>potrebné vyplniť v bode 1.2</v>
      </c>
      <c r="E13" s="402"/>
      <c r="F13" s="402"/>
      <c r="G13" s="402"/>
      <c r="H13" s="402"/>
    </row>
    <row r="14" spans="2:8" ht="31.5" customHeight="1" x14ac:dyDescent="0.25">
      <c r="B14" s="401" t="s">
        <v>9</v>
      </c>
      <c r="C14" s="401"/>
      <c r="D14" s="403" t="str">
        <f>IF(D87="","-",IF(D121="",CONCATENATE("PP 1: ",D87),IF(D155="",CONCATENATE("PP 1: ",D87," / PP 2: ",D121),IF(D189="",CONCATENATE("PP 1: ",D87," / PP 2: ",D121," / PP 3: ",D155),IF(D223="",CONCATENATE("PP 1: ",D87," / PP 2: ",D121," / PP 3: ",D155," / PP 4: ",D189),IF(D257="",CONCATENATE("PP 1: ",D87," / PP 2: ",D121," / PP 3: ",D155," / PP 4: ",D189," / PP 5: ",D223),IF(D291="",CONCATENATE("PP 1: ",D87," / PP 2: ",D121," / PP 3: ",D155," / PP 4: ",D189," / PP 5: ",D223," / PP 6: ",D257),IF(D325="",CONCATENATE("PP 1: ",D87," / PP 2: ",D121," / PP 3: ",D155," / PP 4: ",D189," / PP 5: ",D223," / PP 6: ",D257," / PP 7: ",D291),CONCATENATE("PP 1: ",D87," / PP 2: ",D121," / PP 3: ",D155," / PP 4: ",D189," / PP 5: ",D223," / PP 6: ",D257," / PP 7: ",D291," / PP 8: ",D325)))))))))</f>
        <v>-</v>
      </c>
      <c r="E14" s="404"/>
      <c r="F14" s="404"/>
      <c r="G14" s="404"/>
      <c r="H14" s="404"/>
    </row>
    <row r="15" spans="2:8" ht="17.25" thickBot="1" x14ac:dyDescent="0.3">
      <c r="B15" s="47"/>
      <c r="C15" s="48"/>
      <c r="D15" s="48"/>
      <c r="E15" s="48"/>
      <c r="F15" s="48"/>
      <c r="G15" s="48"/>
      <c r="H15" s="48"/>
    </row>
    <row r="16" spans="2:8" ht="17.25" thickBot="1" x14ac:dyDescent="0.3">
      <c r="B16" s="353" t="s">
        <v>10</v>
      </c>
      <c r="C16" s="354"/>
      <c r="D16" s="354"/>
      <c r="E16" s="354"/>
      <c r="F16" s="354"/>
      <c r="G16" s="354"/>
      <c r="H16" s="355"/>
    </row>
    <row r="17" spans="2:8" ht="17.25" thickBot="1" x14ac:dyDescent="0.3">
      <c r="B17" s="47"/>
      <c r="C17" s="48"/>
      <c r="D17" s="48"/>
      <c r="E17" s="48"/>
      <c r="F17" s="48"/>
      <c r="G17" s="48"/>
      <c r="H17" s="48"/>
    </row>
    <row r="18" spans="2:8" ht="17.25" thickBot="1" x14ac:dyDescent="0.3">
      <c r="B18" s="283" t="s">
        <v>11</v>
      </c>
      <c r="C18" s="284"/>
      <c r="D18" s="284"/>
      <c r="E18" s="284"/>
      <c r="F18" s="284"/>
      <c r="G18" s="284"/>
      <c r="H18" s="285"/>
    </row>
    <row r="19" spans="2:8" ht="15.75" customHeight="1" x14ac:dyDescent="0.25">
      <c r="B19" s="286" t="s">
        <v>139</v>
      </c>
      <c r="C19" s="287"/>
      <c r="D19" s="288"/>
      <c r="E19" s="288"/>
      <c r="F19" s="288"/>
      <c r="G19" s="288"/>
      <c r="H19" s="289"/>
    </row>
    <row r="20" spans="2:8" ht="15.75" customHeight="1" x14ac:dyDescent="0.25">
      <c r="B20" s="228" t="s">
        <v>140</v>
      </c>
      <c r="C20" s="270"/>
      <c r="D20" s="251"/>
      <c r="E20" s="405"/>
      <c r="F20" s="405"/>
      <c r="G20" s="405"/>
      <c r="H20" s="406"/>
    </row>
    <row r="21" spans="2:8" ht="15.75" customHeight="1" x14ac:dyDescent="0.25">
      <c r="B21" s="228" t="s">
        <v>141</v>
      </c>
      <c r="C21" s="270"/>
      <c r="D21" s="251"/>
      <c r="E21" s="251"/>
      <c r="F21" s="251"/>
      <c r="G21" s="251"/>
      <c r="H21" s="252"/>
    </row>
    <row r="22" spans="2:8" ht="15.75" customHeight="1" x14ac:dyDescent="0.25">
      <c r="B22" s="228" t="s">
        <v>142</v>
      </c>
      <c r="C22" s="270"/>
      <c r="D22" s="251"/>
      <c r="E22" s="251"/>
      <c r="F22" s="251"/>
      <c r="G22" s="251"/>
      <c r="H22" s="252"/>
    </row>
    <row r="23" spans="2:8" ht="15.75" customHeight="1" x14ac:dyDescent="0.25">
      <c r="B23" s="228" t="s">
        <v>143</v>
      </c>
      <c r="C23" s="270"/>
      <c r="D23" s="251"/>
      <c r="E23" s="251"/>
      <c r="F23" s="251"/>
      <c r="G23" s="251"/>
      <c r="H23" s="252"/>
    </row>
    <row r="24" spans="2:8" ht="15.75" customHeight="1" x14ac:dyDescent="0.25">
      <c r="B24" s="228" t="s">
        <v>145</v>
      </c>
      <c r="C24" s="270"/>
      <c r="D24" s="280"/>
      <c r="E24" s="281"/>
      <c r="F24" s="49" t="s">
        <v>144</v>
      </c>
      <c r="G24" s="251"/>
      <c r="H24" s="252"/>
    </row>
    <row r="25" spans="2:8" ht="15.75" customHeight="1" x14ac:dyDescent="0.25">
      <c r="B25" s="228" t="s">
        <v>1353</v>
      </c>
      <c r="C25" s="270"/>
      <c r="D25" s="282"/>
      <c r="E25" s="281"/>
      <c r="F25" s="50"/>
      <c r="G25" s="50"/>
      <c r="H25" s="51"/>
    </row>
    <row r="26" spans="2:8" ht="15.75" customHeight="1" x14ac:dyDescent="0.25">
      <c r="B26" s="237" t="s">
        <v>204</v>
      </c>
      <c r="C26" s="272"/>
      <c r="D26" s="50"/>
      <c r="E26" s="50"/>
      <c r="F26" s="50"/>
      <c r="G26" s="50"/>
      <c r="H26" s="51"/>
    </row>
    <row r="27" spans="2:8" ht="33" x14ac:dyDescent="0.25">
      <c r="B27" s="52" t="s">
        <v>12</v>
      </c>
      <c r="C27" s="52" t="s">
        <v>13</v>
      </c>
      <c r="D27" s="273" t="s">
        <v>14</v>
      </c>
      <c r="E27" s="273"/>
      <c r="F27" s="273"/>
      <c r="G27" s="52" t="s">
        <v>15</v>
      </c>
      <c r="H27" s="52" t="s">
        <v>16</v>
      </c>
    </row>
    <row r="28" spans="2:8" ht="16.5" x14ac:dyDescent="0.25">
      <c r="B28" s="78"/>
      <c r="C28" s="78"/>
      <c r="D28" s="314"/>
      <c r="E28" s="315"/>
      <c r="F28" s="316"/>
      <c r="G28" s="78"/>
      <c r="H28" s="78"/>
    </row>
    <row r="29" spans="2:8" ht="16.5" hidden="1" outlineLevel="1" x14ac:dyDescent="0.25">
      <c r="B29" s="79"/>
      <c r="C29" s="79"/>
      <c r="D29" s="261"/>
      <c r="E29" s="249"/>
      <c r="F29" s="250"/>
      <c r="G29" s="79"/>
      <c r="H29" s="79"/>
    </row>
    <row r="30" spans="2:8" ht="16.5" hidden="1" outlineLevel="1" x14ac:dyDescent="0.25">
      <c r="B30" s="79"/>
      <c r="C30" s="79"/>
      <c r="D30" s="271"/>
      <c r="E30" s="271"/>
      <c r="F30" s="271"/>
      <c r="G30" s="79"/>
      <c r="H30" s="79"/>
    </row>
    <row r="31" spans="2:8" ht="15.75" customHeight="1" collapsed="1" x14ac:dyDescent="0.25">
      <c r="B31" s="237" t="s">
        <v>17</v>
      </c>
      <c r="C31" s="238"/>
      <c r="D31" s="278"/>
      <c r="E31" s="251"/>
      <c r="F31" s="251"/>
      <c r="G31" s="251"/>
      <c r="H31" s="252"/>
    </row>
    <row r="32" spans="2:8" ht="16.5" x14ac:dyDescent="0.25">
      <c r="B32" s="279" t="s">
        <v>1354</v>
      </c>
      <c r="C32" s="279"/>
      <c r="D32" s="279"/>
      <c r="E32" s="279"/>
      <c r="F32" s="279"/>
      <c r="G32" s="279"/>
      <c r="H32" s="279"/>
    </row>
    <row r="33" spans="2:8" ht="15.75" customHeight="1" x14ac:dyDescent="0.25">
      <c r="B33" s="228" t="s">
        <v>159</v>
      </c>
      <c r="C33" s="270"/>
      <c r="D33" s="278"/>
      <c r="E33" s="251"/>
      <c r="F33" s="251"/>
      <c r="G33" s="251"/>
      <c r="H33" s="252"/>
    </row>
    <row r="34" spans="2:8" ht="15.75" customHeight="1" x14ac:dyDescent="0.25">
      <c r="B34" s="228" t="s">
        <v>160</v>
      </c>
      <c r="C34" s="270"/>
      <c r="D34" s="278"/>
      <c r="E34" s="251"/>
      <c r="F34" s="251"/>
      <c r="G34" s="251"/>
      <c r="H34" s="252"/>
    </row>
    <row r="35" spans="2:8" ht="15.75" customHeight="1" x14ac:dyDescent="0.25">
      <c r="B35" s="237" t="s">
        <v>205</v>
      </c>
      <c r="C35" s="272"/>
      <c r="D35" s="272"/>
      <c r="E35" s="272"/>
      <c r="F35" s="50"/>
      <c r="G35" s="50"/>
      <c r="H35" s="51"/>
    </row>
    <row r="36" spans="2:8" ht="33" x14ac:dyDescent="0.25">
      <c r="B36" s="52" t="s">
        <v>12</v>
      </c>
      <c r="C36" s="52" t="s">
        <v>13</v>
      </c>
      <c r="D36" s="273" t="s">
        <v>14</v>
      </c>
      <c r="E36" s="273"/>
      <c r="F36" s="273"/>
      <c r="G36" s="52" t="s">
        <v>15</v>
      </c>
      <c r="H36" s="52" t="s">
        <v>16</v>
      </c>
    </row>
    <row r="37" spans="2:8" ht="16.5" x14ac:dyDescent="0.25">
      <c r="B37" s="79"/>
      <c r="C37" s="79"/>
      <c r="D37" s="271"/>
      <c r="E37" s="271"/>
      <c r="F37" s="271"/>
      <c r="G37" s="79"/>
      <c r="H37" s="79"/>
    </row>
    <row r="38" spans="2:8" ht="16.5" hidden="1" outlineLevel="1" x14ac:dyDescent="0.25">
      <c r="B38" s="79"/>
      <c r="C38" s="79"/>
      <c r="D38" s="261"/>
      <c r="E38" s="249"/>
      <c r="F38" s="250"/>
      <c r="G38" s="79"/>
      <c r="H38" s="79"/>
    </row>
    <row r="39" spans="2:8" ht="16.5" hidden="1" outlineLevel="1" x14ac:dyDescent="0.25">
      <c r="B39" s="79"/>
      <c r="C39" s="79"/>
      <c r="D39" s="261"/>
      <c r="E39" s="249"/>
      <c r="F39" s="250"/>
      <c r="G39" s="79"/>
      <c r="H39" s="79"/>
    </row>
    <row r="40" spans="2:8" ht="16.5" collapsed="1" x14ac:dyDescent="0.25">
      <c r="B40" s="279" t="s">
        <v>18</v>
      </c>
      <c r="C40" s="279"/>
      <c r="D40" s="279"/>
      <c r="E40" s="279"/>
      <c r="F40" s="279"/>
      <c r="G40" s="279"/>
      <c r="H40" s="279"/>
    </row>
    <row r="41" spans="2:8" ht="15.75" customHeight="1" x14ac:dyDescent="0.25">
      <c r="B41" s="237" t="s">
        <v>206</v>
      </c>
      <c r="C41" s="272"/>
      <c r="D41" s="272"/>
      <c r="E41" s="272"/>
      <c r="F41" s="50"/>
      <c r="G41" s="50"/>
      <c r="H41" s="51"/>
    </row>
    <row r="42" spans="2:8" ht="15.75" customHeight="1" x14ac:dyDescent="0.25">
      <c r="B42" s="237" t="s">
        <v>207</v>
      </c>
      <c r="C42" s="272"/>
      <c r="D42" s="50"/>
      <c r="E42" s="50"/>
      <c r="F42" s="50"/>
      <c r="G42" s="50"/>
      <c r="H42" s="51"/>
    </row>
    <row r="43" spans="2:8" ht="33" x14ac:dyDescent="0.25">
      <c r="B43" s="52" t="s">
        <v>12</v>
      </c>
      <c r="C43" s="52" t="s">
        <v>13</v>
      </c>
      <c r="D43" s="273" t="s">
        <v>14</v>
      </c>
      <c r="E43" s="273"/>
      <c r="F43" s="273"/>
      <c r="G43" s="52" t="s">
        <v>15</v>
      </c>
      <c r="H43" s="52" t="s">
        <v>16</v>
      </c>
    </row>
    <row r="44" spans="2:8" ht="16.5" x14ac:dyDescent="0.25">
      <c r="B44" s="79"/>
      <c r="C44" s="79"/>
      <c r="D44" s="271"/>
      <c r="E44" s="271"/>
      <c r="F44" s="271"/>
      <c r="G44" s="79"/>
      <c r="H44" s="79"/>
    </row>
    <row r="45" spans="2:8" ht="15.75" customHeight="1" x14ac:dyDescent="0.25">
      <c r="B45" s="237" t="s">
        <v>146</v>
      </c>
      <c r="C45" s="272"/>
      <c r="D45" s="238"/>
      <c r="E45" s="249"/>
      <c r="F45" s="249"/>
      <c r="G45" s="249"/>
      <c r="H45" s="250"/>
    </row>
    <row r="46" spans="2:8" ht="33" x14ac:dyDescent="0.25">
      <c r="B46" s="53" t="s">
        <v>19</v>
      </c>
      <c r="C46" s="261"/>
      <c r="D46" s="250"/>
      <c r="E46" s="53" t="s">
        <v>20</v>
      </c>
      <c r="F46" s="261"/>
      <c r="G46" s="249"/>
      <c r="H46" s="250"/>
    </row>
    <row r="47" spans="2:8" ht="33" hidden="1" outlineLevel="1" x14ac:dyDescent="0.25">
      <c r="B47" s="52" t="s">
        <v>12</v>
      </c>
      <c r="C47" s="52" t="s">
        <v>13</v>
      </c>
      <c r="D47" s="273" t="s">
        <v>14</v>
      </c>
      <c r="E47" s="273"/>
      <c r="F47" s="273"/>
      <c r="G47" s="52" t="s">
        <v>15</v>
      </c>
      <c r="H47" s="52" t="s">
        <v>16</v>
      </c>
    </row>
    <row r="48" spans="2:8" ht="16.5" hidden="1" outlineLevel="1" x14ac:dyDescent="0.25">
      <c r="B48" s="79"/>
      <c r="C48" s="79"/>
      <c r="D48" s="271"/>
      <c r="E48" s="271"/>
      <c r="F48" s="271"/>
      <c r="G48" s="79"/>
      <c r="H48" s="79"/>
    </row>
    <row r="49" spans="2:8" ht="15.75" hidden="1" customHeight="1" outlineLevel="1" x14ac:dyDescent="0.25">
      <c r="B49" s="237" t="s">
        <v>146</v>
      </c>
      <c r="C49" s="272"/>
      <c r="D49" s="238"/>
      <c r="E49" s="249"/>
      <c r="F49" s="249"/>
      <c r="G49" s="249"/>
      <c r="H49" s="250"/>
    </row>
    <row r="50" spans="2:8" ht="33" hidden="1" outlineLevel="1" x14ac:dyDescent="0.25">
      <c r="B50" s="53" t="s">
        <v>19</v>
      </c>
      <c r="C50" s="261"/>
      <c r="D50" s="250"/>
      <c r="E50" s="53" t="s">
        <v>20</v>
      </c>
      <c r="F50" s="261"/>
      <c r="G50" s="249"/>
      <c r="H50" s="250"/>
    </row>
    <row r="51" spans="2:8" ht="17.25" collapsed="1" thickBot="1" x14ac:dyDescent="0.3">
      <c r="B51" s="47"/>
      <c r="C51" s="48"/>
      <c r="D51" s="48"/>
      <c r="E51" s="48"/>
      <c r="F51" s="48"/>
      <c r="G51" s="48"/>
      <c r="H51" s="48"/>
    </row>
    <row r="52" spans="2:8" ht="17.25" thickBot="1" x14ac:dyDescent="0.3">
      <c r="B52" s="283" t="s">
        <v>21</v>
      </c>
      <c r="C52" s="284"/>
      <c r="D52" s="284"/>
      <c r="E52" s="284"/>
      <c r="F52" s="284"/>
      <c r="G52" s="284"/>
      <c r="H52" s="285"/>
    </row>
    <row r="53" spans="2:8" ht="15.75" customHeight="1" x14ac:dyDescent="0.25">
      <c r="B53" s="286" t="s">
        <v>139</v>
      </c>
      <c r="C53" s="287"/>
      <c r="D53" s="288"/>
      <c r="E53" s="288"/>
      <c r="F53" s="288"/>
      <c r="G53" s="288"/>
      <c r="H53" s="289"/>
    </row>
    <row r="54" spans="2:8" ht="15.75" customHeight="1" x14ac:dyDescent="0.25">
      <c r="B54" s="228" t="s">
        <v>140</v>
      </c>
      <c r="C54" s="270"/>
      <c r="D54" s="251"/>
      <c r="E54" s="251"/>
      <c r="F54" s="251"/>
      <c r="G54" s="251"/>
      <c r="H54" s="252"/>
    </row>
    <row r="55" spans="2:8" ht="15.75" customHeight="1" x14ac:dyDescent="0.25">
      <c r="B55" s="228" t="s">
        <v>141</v>
      </c>
      <c r="C55" s="270"/>
      <c r="D55" s="251"/>
      <c r="E55" s="251"/>
      <c r="F55" s="251"/>
      <c r="G55" s="251"/>
      <c r="H55" s="252"/>
    </row>
    <row r="56" spans="2:8" ht="15.75" customHeight="1" x14ac:dyDescent="0.25">
      <c r="B56" s="228" t="s">
        <v>142</v>
      </c>
      <c r="C56" s="270"/>
      <c r="D56" s="251"/>
      <c r="E56" s="251"/>
      <c r="F56" s="251"/>
      <c r="G56" s="251"/>
      <c r="H56" s="252"/>
    </row>
    <row r="57" spans="2:8" ht="15.75" customHeight="1" x14ac:dyDescent="0.25">
      <c r="B57" s="228" t="s">
        <v>143</v>
      </c>
      <c r="C57" s="270"/>
      <c r="D57" s="251"/>
      <c r="E57" s="251"/>
      <c r="F57" s="251"/>
      <c r="G57" s="251"/>
      <c r="H57" s="252"/>
    </row>
    <row r="58" spans="2:8" ht="15.75" customHeight="1" x14ac:dyDescent="0.25">
      <c r="B58" s="228" t="s">
        <v>145</v>
      </c>
      <c r="C58" s="270"/>
      <c r="D58" s="280"/>
      <c r="E58" s="281"/>
      <c r="F58" s="49" t="s">
        <v>144</v>
      </c>
      <c r="G58" s="251"/>
      <c r="H58" s="252"/>
    </row>
    <row r="59" spans="2:8" ht="15.75" customHeight="1" x14ac:dyDescent="0.25">
      <c r="B59" s="228" t="s">
        <v>1353</v>
      </c>
      <c r="C59" s="270"/>
      <c r="D59" s="282"/>
      <c r="E59" s="281"/>
      <c r="F59" s="50"/>
      <c r="G59" s="50"/>
      <c r="H59" s="51"/>
    </row>
    <row r="60" spans="2:8" ht="15.75" customHeight="1" x14ac:dyDescent="0.25">
      <c r="B60" s="237" t="s">
        <v>204</v>
      </c>
      <c r="C60" s="272"/>
      <c r="D60" s="50"/>
      <c r="E60" s="50"/>
      <c r="F60" s="50"/>
      <c r="G60" s="50"/>
      <c r="H60" s="51"/>
    </row>
    <row r="61" spans="2:8" ht="33" x14ac:dyDescent="0.25">
      <c r="B61" s="52" t="s">
        <v>12</v>
      </c>
      <c r="C61" s="52" t="s">
        <v>13</v>
      </c>
      <c r="D61" s="273" t="s">
        <v>14</v>
      </c>
      <c r="E61" s="273"/>
      <c r="F61" s="273"/>
      <c r="G61" s="52" t="s">
        <v>15</v>
      </c>
      <c r="H61" s="52" t="s">
        <v>16</v>
      </c>
    </row>
    <row r="62" spans="2:8" ht="16.5" x14ac:dyDescent="0.25">
      <c r="B62" s="79"/>
      <c r="C62" s="79"/>
      <c r="D62" s="271"/>
      <c r="E62" s="271"/>
      <c r="F62" s="271"/>
      <c r="G62" s="79"/>
      <c r="H62" s="79"/>
    </row>
    <row r="63" spans="2:8" ht="16.5" hidden="1" outlineLevel="1" x14ac:dyDescent="0.25">
      <c r="B63" s="79"/>
      <c r="C63" s="79"/>
      <c r="D63" s="261"/>
      <c r="E63" s="249"/>
      <c r="F63" s="250"/>
      <c r="G63" s="79"/>
      <c r="H63" s="79"/>
    </row>
    <row r="64" spans="2:8" ht="16.5" hidden="1" outlineLevel="1" x14ac:dyDescent="0.25">
      <c r="B64" s="79"/>
      <c r="C64" s="79"/>
      <c r="D64" s="261"/>
      <c r="E64" s="249"/>
      <c r="F64" s="250"/>
      <c r="G64" s="79"/>
      <c r="H64" s="79"/>
    </row>
    <row r="65" spans="2:8" ht="15.75" customHeight="1" collapsed="1" x14ac:dyDescent="0.25">
      <c r="B65" s="237" t="s">
        <v>22</v>
      </c>
      <c r="C65" s="238"/>
      <c r="D65" s="278"/>
      <c r="E65" s="251"/>
      <c r="F65" s="251"/>
      <c r="G65" s="251"/>
      <c r="H65" s="252"/>
    </row>
    <row r="66" spans="2:8" ht="16.5" x14ac:dyDescent="0.25">
      <c r="B66" s="279" t="s">
        <v>1355</v>
      </c>
      <c r="C66" s="279"/>
      <c r="D66" s="279"/>
      <c r="E66" s="279"/>
      <c r="F66" s="279"/>
      <c r="G66" s="279"/>
      <c r="H66" s="279"/>
    </row>
    <row r="67" spans="2:8" ht="15.75" customHeight="1" x14ac:dyDescent="0.25">
      <c r="B67" s="228" t="s">
        <v>159</v>
      </c>
      <c r="C67" s="270"/>
      <c r="D67" s="278"/>
      <c r="E67" s="251"/>
      <c r="F67" s="251"/>
      <c r="G67" s="251"/>
      <c r="H67" s="252"/>
    </row>
    <row r="68" spans="2:8" ht="15.75" customHeight="1" x14ac:dyDescent="0.25">
      <c r="B68" s="228" t="s">
        <v>160</v>
      </c>
      <c r="C68" s="270"/>
      <c r="D68" s="278"/>
      <c r="E68" s="251"/>
      <c r="F68" s="251"/>
      <c r="G68" s="251"/>
      <c r="H68" s="252"/>
    </row>
    <row r="69" spans="2:8" ht="15.75" customHeight="1" x14ac:dyDescent="0.25">
      <c r="B69" s="237" t="s">
        <v>205</v>
      </c>
      <c r="C69" s="272"/>
      <c r="D69" s="272"/>
      <c r="E69" s="272"/>
      <c r="F69" s="50"/>
      <c r="G69" s="50"/>
      <c r="H69" s="51"/>
    </row>
    <row r="70" spans="2:8" ht="33" x14ac:dyDescent="0.25">
      <c r="B70" s="52" t="s">
        <v>12</v>
      </c>
      <c r="C70" s="52" t="s">
        <v>13</v>
      </c>
      <c r="D70" s="273" t="s">
        <v>14</v>
      </c>
      <c r="E70" s="273"/>
      <c r="F70" s="273"/>
      <c r="G70" s="52" t="s">
        <v>15</v>
      </c>
      <c r="H70" s="52" t="s">
        <v>16</v>
      </c>
    </row>
    <row r="71" spans="2:8" ht="16.5" x14ac:dyDescent="0.25">
      <c r="B71" s="79"/>
      <c r="C71" s="79"/>
      <c r="D71" s="261"/>
      <c r="E71" s="249"/>
      <c r="F71" s="250"/>
      <c r="G71" s="79"/>
      <c r="H71" s="79"/>
    </row>
    <row r="72" spans="2:8" ht="16.5" hidden="1" outlineLevel="1" x14ac:dyDescent="0.25">
      <c r="B72" s="79"/>
      <c r="C72" s="79"/>
      <c r="D72" s="261"/>
      <c r="E72" s="249"/>
      <c r="F72" s="250"/>
      <c r="G72" s="79"/>
      <c r="H72" s="79"/>
    </row>
    <row r="73" spans="2:8" ht="16.5" hidden="1" outlineLevel="1" x14ac:dyDescent="0.25">
      <c r="B73" s="79"/>
      <c r="C73" s="79"/>
      <c r="D73" s="271"/>
      <c r="E73" s="271"/>
      <c r="F73" s="271"/>
      <c r="G73" s="79"/>
      <c r="H73" s="79"/>
    </row>
    <row r="74" spans="2:8" ht="16.5" collapsed="1" x14ac:dyDescent="0.25">
      <c r="B74" s="279" t="s">
        <v>23</v>
      </c>
      <c r="C74" s="279"/>
      <c r="D74" s="279"/>
      <c r="E74" s="279"/>
      <c r="F74" s="279"/>
      <c r="G74" s="279"/>
      <c r="H74" s="279"/>
    </row>
    <row r="75" spans="2:8" ht="15.75" customHeight="1" x14ac:dyDescent="0.25">
      <c r="B75" s="237" t="s">
        <v>206</v>
      </c>
      <c r="C75" s="272"/>
      <c r="D75" s="272"/>
      <c r="E75" s="272"/>
      <c r="F75" s="50"/>
      <c r="G75" s="50"/>
      <c r="H75" s="51"/>
    </row>
    <row r="76" spans="2:8" ht="15.75" customHeight="1" x14ac:dyDescent="0.25">
      <c r="B76" s="237" t="s">
        <v>207</v>
      </c>
      <c r="C76" s="272"/>
      <c r="D76" s="50"/>
      <c r="E76" s="50"/>
      <c r="F76" s="50"/>
      <c r="G76" s="50"/>
      <c r="H76" s="51"/>
    </row>
    <row r="77" spans="2:8" ht="33" x14ac:dyDescent="0.25">
      <c r="B77" s="52" t="s">
        <v>12</v>
      </c>
      <c r="C77" s="52" t="s">
        <v>13</v>
      </c>
      <c r="D77" s="273" t="s">
        <v>14</v>
      </c>
      <c r="E77" s="273"/>
      <c r="F77" s="273"/>
      <c r="G77" s="52" t="s">
        <v>15</v>
      </c>
      <c r="H77" s="52" t="s">
        <v>16</v>
      </c>
    </row>
    <row r="78" spans="2:8" ht="16.5" x14ac:dyDescent="0.25">
      <c r="B78" s="79"/>
      <c r="C78" s="79"/>
      <c r="D78" s="271"/>
      <c r="E78" s="271"/>
      <c r="F78" s="271"/>
      <c r="G78" s="79"/>
      <c r="H78" s="79"/>
    </row>
    <row r="79" spans="2:8" ht="15.75" customHeight="1" x14ac:dyDescent="0.25">
      <c r="B79" s="237" t="s">
        <v>146</v>
      </c>
      <c r="C79" s="272"/>
      <c r="D79" s="238"/>
      <c r="E79" s="249"/>
      <c r="F79" s="249"/>
      <c r="G79" s="249"/>
      <c r="H79" s="250"/>
    </row>
    <row r="80" spans="2:8" ht="33" x14ac:dyDescent="0.25">
      <c r="B80" s="53" t="s">
        <v>19</v>
      </c>
      <c r="C80" s="261"/>
      <c r="D80" s="250"/>
      <c r="E80" s="53" t="s">
        <v>20</v>
      </c>
      <c r="F80" s="261"/>
      <c r="G80" s="249"/>
      <c r="H80" s="250"/>
    </row>
    <row r="81" spans="2:8" ht="33" hidden="1" outlineLevel="1" x14ac:dyDescent="0.25">
      <c r="B81" s="52" t="s">
        <v>12</v>
      </c>
      <c r="C81" s="52" t="s">
        <v>13</v>
      </c>
      <c r="D81" s="273" t="s">
        <v>14</v>
      </c>
      <c r="E81" s="273"/>
      <c r="F81" s="273"/>
      <c r="G81" s="52" t="s">
        <v>15</v>
      </c>
      <c r="H81" s="52" t="s">
        <v>16</v>
      </c>
    </row>
    <row r="82" spans="2:8" ht="16.5" hidden="1" outlineLevel="1" x14ac:dyDescent="0.25">
      <c r="B82" s="79"/>
      <c r="C82" s="79"/>
      <c r="D82" s="271"/>
      <c r="E82" s="271"/>
      <c r="F82" s="271"/>
      <c r="G82" s="79"/>
      <c r="H82" s="79"/>
    </row>
    <row r="83" spans="2:8" ht="15.75" hidden="1" customHeight="1" outlineLevel="1" x14ac:dyDescent="0.25">
      <c r="B83" s="237" t="s">
        <v>146</v>
      </c>
      <c r="C83" s="272"/>
      <c r="D83" s="238"/>
      <c r="E83" s="249"/>
      <c r="F83" s="249"/>
      <c r="G83" s="249"/>
      <c r="H83" s="250"/>
    </row>
    <row r="84" spans="2:8" ht="33" hidden="1" outlineLevel="1" x14ac:dyDescent="0.25">
      <c r="B84" s="53" t="s">
        <v>19</v>
      </c>
      <c r="C84" s="261"/>
      <c r="D84" s="250"/>
      <c r="E84" s="53" t="s">
        <v>20</v>
      </c>
      <c r="F84" s="261"/>
      <c r="G84" s="249"/>
      <c r="H84" s="250"/>
    </row>
    <row r="85" spans="2:8" ht="15.75" collapsed="1" thickBot="1" x14ac:dyDescent="0.3">
      <c r="B85" s="54"/>
      <c r="C85" s="54"/>
      <c r="D85" s="54"/>
      <c r="E85" s="54"/>
      <c r="F85" s="54"/>
      <c r="G85" s="54"/>
      <c r="H85" s="54"/>
    </row>
    <row r="86" spans="2:8" ht="17.25" thickBot="1" x14ac:dyDescent="0.3">
      <c r="B86" s="283" t="s">
        <v>147</v>
      </c>
      <c r="C86" s="284"/>
      <c r="D86" s="284"/>
      <c r="E86" s="284"/>
      <c r="F86" s="284"/>
      <c r="G86" s="284"/>
      <c r="H86" s="285"/>
    </row>
    <row r="87" spans="2:8" ht="15.75" hidden="1" customHeight="1" outlineLevel="1" x14ac:dyDescent="0.25">
      <c r="B87" s="286" t="s">
        <v>139</v>
      </c>
      <c r="C87" s="287"/>
      <c r="D87" s="288"/>
      <c r="E87" s="288"/>
      <c r="F87" s="288"/>
      <c r="G87" s="288"/>
      <c r="H87" s="289"/>
    </row>
    <row r="88" spans="2:8" ht="15.75" hidden="1" customHeight="1" outlineLevel="1" x14ac:dyDescent="0.25">
      <c r="B88" s="228" t="s">
        <v>140</v>
      </c>
      <c r="C88" s="270"/>
      <c r="D88" s="251"/>
      <c r="E88" s="251"/>
      <c r="F88" s="251"/>
      <c r="G88" s="251"/>
      <c r="H88" s="252"/>
    </row>
    <row r="89" spans="2:8" ht="15.75" hidden="1" customHeight="1" outlineLevel="1" x14ac:dyDescent="0.25">
      <c r="B89" s="228" t="s">
        <v>141</v>
      </c>
      <c r="C89" s="270"/>
      <c r="D89" s="251"/>
      <c r="E89" s="251"/>
      <c r="F89" s="251"/>
      <c r="G89" s="251"/>
      <c r="H89" s="252"/>
    </row>
    <row r="90" spans="2:8" ht="15.75" hidden="1" customHeight="1" outlineLevel="1" x14ac:dyDescent="0.25">
      <c r="B90" s="228" t="s">
        <v>142</v>
      </c>
      <c r="C90" s="270"/>
      <c r="D90" s="251"/>
      <c r="E90" s="251"/>
      <c r="F90" s="251"/>
      <c r="G90" s="251"/>
      <c r="H90" s="252"/>
    </row>
    <row r="91" spans="2:8" ht="15.75" hidden="1" customHeight="1" outlineLevel="1" x14ac:dyDescent="0.25">
      <c r="B91" s="228" t="s">
        <v>143</v>
      </c>
      <c r="C91" s="270"/>
      <c r="D91" s="251"/>
      <c r="E91" s="251"/>
      <c r="F91" s="251"/>
      <c r="G91" s="251"/>
      <c r="H91" s="252"/>
    </row>
    <row r="92" spans="2:8" ht="15.75" hidden="1" customHeight="1" outlineLevel="1" x14ac:dyDescent="0.25">
      <c r="B92" s="228" t="s">
        <v>145</v>
      </c>
      <c r="C92" s="270"/>
      <c r="D92" s="280"/>
      <c r="E92" s="281"/>
      <c r="F92" s="49" t="s">
        <v>144</v>
      </c>
      <c r="G92" s="251"/>
      <c r="H92" s="252"/>
    </row>
    <row r="93" spans="2:8" ht="15.75" hidden="1" customHeight="1" outlineLevel="1" x14ac:dyDescent="0.25">
      <c r="B93" s="228" t="s">
        <v>1353</v>
      </c>
      <c r="C93" s="270"/>
      <c r="D93" s="282"/>
      <c r="E93" s="281"/>
      <c r="F93" s="50"/>
      <c r="G93" s="50"/>
      <c r="H93" s="51"/>
    </row>
    <row r="94" spans="2:8" ht="15.75" hidden="1" customHeight="1" outlineLevel="1" x14ac:dyDescent="0.25">
      <c r="B94" s="237" t="s">
        <v>204</v>
      </c>
      <c r="C94" s="272"/>
      <c r="D94" s="50"/>
      <c r="E94" s="50"/>
      <c r="F94" s="50"/>
      <c r="G94" s="50"/>
      <c r="H94" s="51"/>
    </row>
    <row r="95" spans="2:8" ht="33" hidden="1" outlineLevel="1" x14ac:dyDescent="0.25">
      <c r="B95" s="52" t="s">
        <v>12</v>
      </c>
      <c r="C95" s="52" t="s">
        <v>13</v>
      </c>
      <c r="D95" s="273" t="s">
        <v>14</v>
      </c>
      <c r="E95" s="273"/>
      <c r="F95" s="273"/>
      <c r="G95" s="52" t="s">
        <v>15</v>
      </c>
      <c r="H95" s="52" t="s">
        <v>16</v>
      </c>
    </row>
    <row r="96" spans="2:8" ht="16.5" hidden="1" outlineLevel="1" x14ac:dyDescent="0.25">
      <c r="B96" s="79"/>
      <c r="C96" s="79"/>
      <c r="D96" s="271"/>
      <c r="E96" s="271"/>
      <c r="F96" s="271"/>
      <c r="G96" s="79"/>
      <c r="H96" s="79"/>
    </row>
    <row r="97" spans="2:8" ht="16.5" hidden="1" outlineLevel="1" x14ac:dyDescent="0.25">
      <c r="B97" s="79"/>
      <c r="C97" s="79"/>
      <c r="D97" s="261"/>
      <c r="E97" s="249"/>
      <c r="F97" s="250"/>
      <c r="G97" s="79"/>
      <c r="H97" s="79"/>
    </row>
    <row r="98" spans="2:8" ht="16.5" hidden="1" outlineLevel="1" x14ac:dyDescent="0.25">
      <c r="B98" s="79"/>
      <c r="C98" s="79"/>
      <c r="D98" s="261"/>
      <c r="E98" s="249"/>
      <c r="F98" s="250"/>
      <c r="G98" s="79"/>
      <c r="H98" s="79"/>
    </row>
    <row r="99" spans="2:8" ht="15.75" hidden="1" customHeight="1" outlineLevel="1" x14ac:dyDescent="0.25">
      <c r="B99" s="237" t="s">
        <v>1356</v>
      </c>
      <c r="C99" s="238"/>
      <c r="D99" s="278"/>
      <c r="E99" s="251"/>
      <c r="F99" s="251"/>
      <c r="G99" s="251"/>
      <c r="H99" s="252"/>
    </row>
    <row r="100" spans="2:8" ht="15.75" hidden="1" customHeight="1" outlineLevel="1" x14ac:dyDescent="0.25">
      <c r="B100" s="279" t="s">
        <v>24</v>
      </c>
      <c r="C100" s="279"/>
      <c r="D100" s="279"/>
      <c r="E100" s="279"/>
      <c r="F100" s="279"/>
      <c r="G100" s="279"/>
      <c r="H100" s="279"/>
    </row>
    <row r="101" spans="2:8" ht="15.75" hidden="1" customHeight="1" outlineLevel="1" x14ac:dyDescent="0.25">
      <c r="B101" s="228" t="s">
        <v>159</v>
      </c>
      <c r="C101" s="270"/>
      <c r="D101" s="278"/>
      <c r="E101" s="251"/>
      <c r="F101" s="251"/>
      <c r="G101" s="251"/>
      <c r="H101" s="252"/>
    </row>
    <row r="102" spans="2:8" ht="15.75" hidden="1" customHeight="1" outlineLevel="1" x14ac:dyDescent="0.25">
      <c r="B102" s="228" t="s">
        <v>160</v>
      </c>
      <c r="C102" s="270"/>
      <c r="D102" s="278"/>
      <c r="E102" s="251"/>
      <c r="F102" s="251"/>
      <c r="G102" s="251"/>
      <c r="H102" s="252"/>
    </row>
    <row r="103" spans="2:8" ht="15.75" hidden="1" customHeight="1" outlineLevel="1" x14ac:dyDescent="0.25">
      <c r="B103" s="237" t="s">
        <v>205</v>
      </c>
      <c r="C103" s="272"/>
      <c r="D103" s="272"/>
      <c r="E103" s="272"/>
      <c r="F103" s="50"/>
      <c r="G103" s="50"/>
      <c r="H103" s="51"/>
    </row>
    <row r="104" spans="2:8" ht="33" hidden="1" outlineLevel="1" x14ac:dyDescent="0.25">
      <c r="B104" s="52" t="s">
        <v>12</v>
      </c>
      <c r="C104" s="52" t="s">
        <v>13</v>
      </c>
      <c r="D104" s="273" t="s">
        <v>14</v>
      </c>
      <c r="E104" s="273"/>
      <c r="F104" s="273"/>
      <c r="G104" s="52" t="s">
        <v>15</v>
      </c>
      <c r="H104" s="52" t="s">
        <v>16</v>
      </c>
    </row>
    <row r="105" spans="2:8" ht="16.5" hidden="1" outlineLevel="1" x14ac:dyDescent="0.25">
      <c r="B105" s="79"/>
      <c r="C105" s="79"/>
      <c r="D105" s="261"/>
      <c r="E105" s="249"/>
      <c r="F105" s="250"/>
      <c r="G105" s="79"/>
      <c r="H105" s="79"/>
    </row>
    <row r="106" spans="2:8" ht="16.5" hidden="1" outlineLevel="1" x14ac:dyDescent="0.25">
      <c r="B106" s="79"/>
      <c r="C106" s="79"/>
      <c r="D106" s="261"/>
      <c r="E106" s="249"/>
      <c r="F106" s="250"/>
      <c r="G106" s="79"/>
      <c r="H106" s="79"/>
    </row>
    <row r="107" spans="2:8" ht="16.5" hidden="1" outlineLevel="1" x14ac:dyDescent="0.25">
      <c r="B107" s="79"/>
      <c r="C107" s="79"/>
      <c r="D107" s="271"/>
      <c r="E107" s="271"/>
      <c r="F107" s="271"/>
      <c r="G107" s="79"/>
      <c r="H107" s="79"/>
    </row>
    <row r="108" spans="2:8" ht="15.75" hidden="1" customHeight="1" outlineLevel="1" x14ac:dyDescent="0.25">
      <c r="B108" s="279" t="s">
        <v>25</v>
      </c>
      <c r="C108" s="279"/>
      <c r="D108" s="279"/>
      <c r="E108" s="279"/>
      <c r="F108" s="279"/>
      <c r="G108" s="279"/>
      <c r="H108" s="279"/>
    </row>
    <row r="109" spans="2:8" ht="15.75" hidden="1" customHeight="1" outlineLevel="1" x14ac:dyDescent="0.25">
      <c r="B109" s="237" t="s">
        <v>206</v>
      </c>
      <c r="C109" s="272"/>
      <c r="D109" s="272"/>
      <c r="E109" s="272"/>
      <c r="F109" s="50"/>
      <c r="G109" s="50"/>
      <c r="H109" s="51"/>
    </row>
    <row r="110" spans="2:8" ht="15.75" hidden="1" customHeight="1" outlineLevel="1" x14ac:dyDescent="0.25">
      <c r="B110" s="237" t="s">
        <v>207</v>
      </c>
      <c r="C110" s="272"/>
      <c r="D110" s="50"/>
      <c r="E110" s="50"/>
      <c r="F110" s="50"/>
      <c r="G110" s="50"/>
      <c r="H110" s="51"/>
    </row>
    <row r="111" spans="2:8" ht="33" hidden="1" outlineLevel="1" x14ac:dyDescent="0.25">
      <c r="B111" s="52" t="s">
        <v>12</v>
      </c>
      <c r="C111" s="52" t="s">
        <v>13</v>
      </c>
      <c r="D111" s="273" t="s">
        <v>14</v>
      </c>
      <c r="E111" s="273"/>
      <c r="F111" s="273"/>
      <c r="G111" s="52" t="s">
        <v>15</v>
      </c>
      <c r="H111" s="52" t="s">
        <v>16</v>
      </c>
    </row>
    <row r="112" spans="2:8" ht="16.5" hidden="1" outlineLevel="1" x14ac:dyDescent="0.25">
      <c r="B112" s="79"/>
      <c r="C112" s="79"/>
      <c r="D112" s="271"/>
      <c r="E112" s="271"/>
      <c r="F112" s="271"/>
      <c r="G112" s="79"/>
      <c r="H112" s="79"/>
    </row>
    <row r="113" spans="2:8" ht="15.75" hidden="1" customHeight="1" outlineLevel="1" x14ac:dyDescent="0.25">
      <c r="B113" s="237" t="s">
        <v>146</v>
      </c>
      <c r="C113" s="272"/>
      <c r="D113" s="238"/>
      <c r="E113" s="249"/>
      <c r="F113" s="249"/>
      <c r="G113" s="249"/>
      <c r="H113" s="250"/>
    </row>
    <row r="114" spans="2:8" ht="33" hidden="1" outlineLevel="1" x14ac:dyDescent="0.25">
      <c r="B114" s="53" t="s">
        <v>19</v>
      </c>
      <c r="C114" s="261"/>
      <c r="D114" s="250"/>
      <c r="E114" s="53" t="s">
        <v>20</v>
      </c>
      <c r="F114" s="261"/>
      <c r="G114" s="249"/>
      <c r="H114" s="250"/>
    </row>
    <row r="115" spans="2:8" ht="33" hidden="1" outlineLevel="1" x14ac:dyDescent="0.25">
      <c r="B115" s="52" t="s">
        <v>12</v>
      </c>
      <c r="C115" s="52" t="s">
        <v>13</v>
      </c>
      <c r="D115" s="273" t="s">
        <v>14</v>
      </c>
      <c r="E115" s="273"/>
      <c r="F115" s="273"/>
      <c r="G115" s="52" t="s">
        <v>15</v>
      </c>
      <c r="H115" s="52" t="s">
        <v>16</v>
      </c>
    </row>
    <row r="116" spans="2:8" ht="16.5" hidden="1" outlineLevel="1" x14ac:dyDescent="0.25">
      <c r="B116" s="101"/>
      <c r="C116" s="79"/>
      <c r="D116" s="271"/>
      <c r="E116" s="271"/>
      <c r="F116" s="271"/>
      <c r="G116" s="79"/>
      <c r="H116" s="79"/>
    </row>
    <row r="117" spans="2:8" ht="15.75" hidden="1" customHeight="1" outlineLevel="1" x14ac:dyDescent="0.25">
      <c r="B117" s="237" t="s">
        <v>146</v>
      </c>
      <c r="C117" s="272"/>
      <c r="D117" s="238"/>
      <c r="E117" s="249"/>
      <c r="F117" s="249"/>
      <c r="G117" s="249"/>
      <c r="H117" s="250"/>
    </row>
    <row r="118" spans="2:8" ht="33" hidden="1" outlineLevel="1" x14ac:dyDescent="0.25">
      <c r="B118" s="53" t="s">
        <v>19</v>
      </c>
      <c r="C118" s="261"/>
      <c r="D118" s="250"/>
      <c r="E118" s="53" t="s">
        <v>20</v>
      </c>
      <c r="F118" s="261"/>
      <c r="G118" s="249"/>
      <c r="H118" s="250"/>
    </row>
    <row r="119" spans="2:8" ht="17.25" hidden="1" outlineLevel="1" thickBot="1" x14ac:dyDescent="0.3">
      <c r="B119" s="55"/>
      <c r="C119" s="56"/>
      <c r="D119" s="56"/>
      <c r="E119" s="55"/>
      <c r="F119" s="56"/>
      <c r="G119" s="56"/>
      <c r="H119" s="56"/>
    </row>
    <row r="120" spans="2:8" ht="17.25" collapsed="1" thickBot="1" x14ac:dyDescent="0.3">
      <c r="B120" s="283" t="s">
        <v>208</v>
      </c>
      <c r="C120" s="284"/>
      <c r="D120" s="284"/>
      <c r="E120" s="284"/>
      <c r="F120" s="284"/>
      <c r="G120" s="284"/>
      <c r="H120" s="285"/>
    </row>
    <row r="121" spans="2:8" ht="15.75" hidden="1" customHeight="1" outlineLevel="1" x14ac:dyDescent="0.25">
      <c r="B121" s="286" t="s">
        <v>139</v>
      </c>
      <c r="C121" s="287"/>
      <c r="D121" s="288"/>
      <c r="E121" s="288"/>
      <c r="F121" s="288"/>
      <c r="G121" s="288"/>
      <c r="H121" s="289"/>
    </row>
    <row r="122" spans="2:8" ht="15.75" hidden="1" customHeight="1" outlineLevel="1" x14ac:dyDescent="0.25">
      <c r="B122" s="228" t="s">
        <v>140</v>
      </c>
      <c r="C122" s="270"/>
      <c r="D122" s="251"/>
      <c r="E122" s="251"/>
      <c r="F122" s="251"/>
      <c r="G122" s="251"/>
      <c r="H122" s="252"/>
    </row>
    <row r="123" spans="2:8" ht="15.75" hidden="1" customHeight="1" outlineLevel="1" x14ac:dyDescent="0.25">
      <c r="B123" s="228" t="s">
        <v>141</v>
      </c>
      <c r="C123" s="270"/>
      <c r="D123" s="251"/>
      <c r="E123" s="251"/>
      <c r="F123" s="251"/>
      <c r="G123" s="251"/>
      <c r="H123" s="252"/>
    </row>
    <row r="124" spans="2:8" ht="15.75" hidden="1" customHeight="1" outlineLevel="1" x14ac:dyDescent="0.25">
      <c r="B124" s="228" t="s">
        <v>142</v>
      </c>
      <c r="C124" s="270"/>
      <c r="D124" s="251"/>
      <c r="E124" s="251"/>
      <c r="F124" s="251"/>
      <c r="G124" s="251"/>
      <c r="H124" s="252"/>
    </row>
    <row r="125" spans="2:8" ht="15.75" hidden="1" customHeight="1" outlineLevel="1" x14ac:dyDescent="0.25">
      <c r="B125" s="228" t="s">
        <v>143</v>
      </c>
      <c r="C125" s="270"/>
      <c r="D125" s="251"/>
      <c r="E125" s="251"/>
      <c r="F125" s="251"/>
      <c r="G125" s="251"/>
      <c r="H125" s="252"/>
    </row>
    <row r="126" spans="2:8" ht="15.75" hidden="1" customHeight="1" outlineLevel="1" x14ac:dyDescent="0.25">
      <c r="B126" s="228" t="s">
        <v>145</v>
      </c>
      <c r="C126" s="270"/>
      <c r="D126" s="280"/>
      <c r="E126" s="281"/>
      <c r="F126" s="49" t="s">
        <v>144</v>
      </c>
      <c r="G126" s="251"/>
      <c r="H126" s="252"/>
    </row>
    <row r="127" spans="2:8" ht="15.75" hidden="1" customHeight="1" outlineLevel="1" x14ac:dyDescent="0.25">
      <c r="B127" s="228" t="s">
        <v>1353</v>
      </c>
      <c r="C127" s="270"/>
      <c r="D127" s="282"/>
      <c r="E127" s="281"/>
      <c r="F127" s="50"/>
      <c r="G127" s="50"/>
      <c r="H127" s="51"/>
    </row>
    <row r="128" spans="2:8" ht="15.75" hidden="1" customHeight="1" outlineLevel="1" x14ac:dyDescent="0.25">
      <c r="B128" s="237" t="s">
        <v>204</v>
      </c>
      <c r="C128" s="272"/>
      <c r="D128" s="50"/>
      <c r="E128" s="50"/>
      <c r="F128" s="50"/>
      <c r="G128" s="50"/>
      <c r="H128" s="51"/>
    </row>
    <row r="129" spans="2:8" ht="33" hidden="1" outlineLevel="1" x14ac:dyDescent="0.25">
      <c r="B129" s="52" t="s">
        <v>12</v>
      </c>
      <c r="C129" s="52" t="s">
        <v>13</v>
      </c>
      <c r="D129" s="273" t="s">
        <v>14</v>
      </c>
      <c r="E129" s="273"/>
      <c r="F129" s="273"/>
      <c r="G129" s="52" t="s">
        <v>15</v>
      </c>
      <c r="H129" s="52" t="s">
        <v>16</v>
      </c>
    </row>
    <row r="130" spans="2:8" ht="16.5" hidden="1" outlineLevel="1" x14ac:dyDescent="0.25">
      <c r="B130" s="79"/>
      <c r="C130" s="79"/>
      <c r="D130" s="271"/>
      <c r="E130" s="271"/>
      <c r="F130" s="271"/>
      <c r="G130" s="79"/>
      <c r="H130" s="79"/>
    </row>
    <row r="131" spans="2:8" ht="16.5" hidden="1" outlineLevel="1" x14ac:dyDescent="0.25">
      <c r="B131" s="79"/>
      <c r="C131" s="79"/>
      <c r="D131" s="261"/>
      <c r="E131" s="249"/>
      <c r="F131" s="250"/>
      <c r="G131" s="79"/>
      <c r="H131" s="79"/>
    </row>
    <row r="132" spans="2:8" ht="16.5" hidden="1" outlineLevel="1" x14ac:dyDescent="0.25">
      <c r="B132" s="79"/>
      <c r="C132" s="79"/>
      <c r="D132" s="261"/>
      <c r="E132" s="249"/>
      <c r="F132" s="250"/>
      <c r="G132" s="79"/>
      <c r="H132" s="79"/>
    </row>
    <row r="133" spans="2:8" ht="15.75" hidden="1" customHeight="1" outlineLevel="1" x14ac:dyDescent="0.25">
      <c r="B133" s="237" t="s">
        <v>1357</v>
      </c>
      <c r="C133" s="238"/>
      <c r="D133" s="278"/>
      <c r="E133" s="251"/>
      <c r="F133" s="251"/>
      <c r="G133" s="251"/>
      <c r="H133" s="252"/>
    </row>
    <row r="134" spans="2:8" ht="15.75" hidden="1" customHeight="1" outlineLevel="1" x14ac:dyDescent="0.25">
      <c r="B134" s="279" t="s">
        <v>209</v>
      </c>
      <c r="C134" s="279"/>
      <c r="D134" s="279"/>
      <c r="E134" s="279"/>
      <c r="F134" s="279"/>
      <c r="G134" s="279"/>
      <c r="H134" s="279"/>
    </row>
    <row r="135" spans="2:8" ht="15.75" hidden="1" customHeight="1" outlineLevel="1" x14ac:dyDescent="0.25">
      <c r="B135" s="228" t="s">
        <v>159</v>
      </c>
      <c r="C135" s="270"/>
      <c r="D135" s="278"/>
      <c r="E135" s="251"/>
      <c r="F135" s="251"/>
      <c r="G135" s="251"/>
      <c r="H135" s="252"/>
    </row>
    <row r="136" spans="2:8" ht="15.75" hidden="1" customHeight="1" outlineLevel="1" x14ac:dyDescent="0.25">
      <c r="B136" s="228" t="s">
        <v>160</v>
      </c>
      <c r="C136" s="270"/>
      <c r="D136" s="278"/>
      <c r="E136" s="251"/>
      <c r="F136" s="251"/>
      <c r="G136" s="251"/>
      <c r="H136" s="252"/>
    </row>
    <row r="137" spans="2:8" ht="15.75" hidden="1" customHeight="1" outlineLevel="1" x14ac:dyDescent="0.25">
      <c r="B137" s="237" t="s">
        <v>205</v>
      </c>
      <c r="C137" s="272"/>
      <c r="D137" s="272"/>
      <c r="E137" s="272"/>
      <c r="F137" s="50"/>
      <c r="G137" s="50"/>
      <c r="H137" s="51"/>
    </row>
    <row r="138" spans="2:8" ht="33" hidden="1" outlineLevel="1" x14ac:dyDescent="0.25">
      <c r="B138" s="52" t="s">
        <v>12</v>
      </c>
      <c r="C138" s="52" t="s">
        <v>13</v>
      </c>
      <c r="D138" s="273" t="s">
        <v>14</v>
      </c>
      <c r="E138" s="273"/>
      <c r="F138" s="273"/>
      <c r="G138" s="52" t="s">
        <v>15</v>
      </c>
      <c r="H138" s="52" t="s">
        <v>16</v>
      </c>
    </row>
    <row r="139" spans="2:8" ht="16.5" hidden="1" outlineLevel="1" x14ac:dyDescent="0.25">
      <c r="B139" s="79"/>
      <c r="C139" s="79"/>
      <c r="D139" s="261"/>
      <c r="E139" s="249"/>
      <c r="F139" s="250"/>
      <c r="G139" s="79"/>
      <c r="H139" s="79"/>
    </row>
    <row r="140" spans="2:8" ht="16.5" hidden="1" outlineLevel="1" x14ac:dyDescent="0.25">
      <c r="B140" s="79"/>
      <c r="C140" s="79"/>
      <c r="D140" s="261"/>
      <c r="E140" s="249"/>
      <c r="F140" s="250"/>
      <c r="G140" s="79"/>
      <c r="H140" s="79"/>
    </row>
    <row r="141" spans="2:8" ht="16.5" hidden="1" outlineLevel="1" x14ac:dyDescent="0.25">
      <c r="B141" s="79"/>
      <c r="C141" s="79"/>
      <c r="D141" s="271"/>
      <c r="E141" s="271"/>
      <c r="F141" s="271"/>
      <c r="G141" s="79"/>
      <c r="H141" s="79"/>
    </row>
    <row r="142" spans="2:8" ht="15.75" hidden="1" customHeight="1" outlineLevel="1" x14ac:dyDescent="0.25">
      <c r="B142" s="279" t="s">
        <v>210</v>
      </c>
      <c r="C142" s="279"/>
      <c r="D142" s="279"/>
      <c r="E142" s="279"/>
      <c r="F142" s="279"/>
      <c r="G142" s="279"/>
      <c r="H142" s="279"/>
    </row>
    <row r="143" spans="2:8" ht="15.75" hidden="1" customHeight="1" outlineLevel="1" x14ac:dyDescent="0.25">
      <c r="B143" s="237" t="s">
        <v>206</v>
      </c>
      <c r="C143" s="272"/>
      <c r="D143" s="272"/>
      <c r="E143" s="272"/>
      <c r="F143" s="50"/>
      <c r="G143" s="50"/>
      <c r="H143" s="51"/>
    </row>
    <row r="144" spans="2:8" ht="15.75" hidden="1" customHeight="1" outlineLevel="1" x14ac:dyDescent="0.25">
      <c r="B144" s="237" t="s">
        <v>207</v>
      </c>
      <c r="C144" s="272"/>
      <c r="D144" s="50"/>
      <c r="E144" s="50"/>
      <c r="F144" s="50"/>
      <c r="G144" s="50"/>
      <c r="H144" s="51"/>
    </row>
    <row r="145" spans="2:8" ht="33" hidden="1" outlineLevel="1" x14ac:dyDescent="0.25">
      <c r="B145" s="52" t="s">
        <v>12</v>
      </c>
      <c r="C145" s="52" t="s">
        <v>13</v>
      </c>
      <c r="D145" s="273" t="s">
        <v>14</v>
      </c>
      <c r="E145" s="273"/>
      <c r="F145" s="273"/>
      <c r="G145" s="52" t="s">
        <v>15</v>
      </c>
      <c r="H145" s="52" t="s">
        <v>16</v>
      </c>
    </row>
    <row r="146" spans="2:8" ht="16.5" hidden="1" outlineLevel="1" x14ac:dyDescent="0.25">
      <c r="B146" s="79"/>
      <c r="C146" s="79"/>
      <c r="D146" s="271"/>
      <c r="E146" s="271"/>
      <c r="F146" s="271"/>
      <c r="G146" s="79"/>
      <c r="H146" s="79"/>
    </row>
    <row r="147" spans="2:8" ht="15.75" hidden="1" customHeight="1" outlineLevel="1" x14ac:dyDescent="0.25">
      <c r="B147" s="237" t="s">
        <v>146</v>
      </c>
      <c r="C147" s="272"/>
      <c r="D147" s="238"/>
      <c r="E147" s="249"/>
      <c r="F147" s="249"/>
      <c r="G147" s="249"/>
      <c r="H147" s="250"/>
    </row>
    <row r="148" spans="2:8" ht="33" hidden="1" outlineLevel="1" x14ac:dyDescent="0.25">
      <c r="B148" s="53" t="s">
        <v>19</v>
      </c>
      <c r="C148" s="261"/>
      <c r="D148" s="250"/>
      <c r="E148" s="53" t="s">
        <v>20</v>
      </c>
      <c r="F148" s="261"/>
      <c r="G148" s="249"/>
      <c r="H148" s="250"/>
    </row>
    <row r="149" spans="2:8" ht="33" hidden="1" outlineLevel="1" x14ac:dyDescent="0.25">
      <c r="B149" s="52" t="s">
        <v>12</v>
      </c>
      <c r="C149" s="52" t="s">
        <v>13</v>
      </c>
      <c r="D149" s="273" t="s">
        <v>14</v>
      </c>
      <c r="E149" s="273"/>
      <c r="F149" s="273"/>
      <c r="G149" s="52" t="s">
        <v>15</v>
      </c>
      <c r="H149" s="52" t="s">
        <v>16</v>
      </c>
    </row>
    <row r="150" spans="2:8" ht="16.5" hidden="1" outlineLevel="1" x14ac:dyDescent="0.25">
      <c r="B150" s="79"/>
      <c r="C150" s="79"/>
      <c r="D150" s="271"/>
      <c r="E150" s="271"/>
      <c r="F150" s="271"/>
      <c r="G150" s="79"/>
      <c r="H150" s="79"/>
    </row>
    <row r="151" spans="2:8" ht="15.75" hidden="1" customHeight="1" outlineLevel="1" x14ac:dyDescent="0.25">
      <c r="B151" s="237" t="s">
        <v>146</v>
      </c>
      <c r="C151" s="272"/>
      <c r="D151" s="238"/>
      <c r="E151" s="249"/>
      <c r="F151" s="249"/>
      <c r="G151" s="249"/>
      <c r="H151" s="250"/>
    </row>
    <row r="152" spans="2:8" ht="33" hidden="1" outlineLevel="1" x14ac:dyDescent="0.25">
      <c r="B152" s="53" t="s">
        <v>19</v>
      </c>
      <c r="C152" s="261"/>
      <c r="D152" s="250"/>
      <c r="E152" s="53" t="s">
        <v>20</v>
      </c>
      <c r="F152" s="261"/>
      <c r="G152" s="249"/>
      <c r="H152" s="250"/>
    </row>
    <row r="153" spans="2:8" ht="17.25" hidden="1" outlineLevel="1" thickBot="1" x14ac:dyDescent="0.3">
      <c r="B153" s="57"/>
      <c r="C153" s="57"/>
      <c r="D153" s="57"/>
      <c r="E153" s="57"/>
      <c r="F153" s="57"/>
      <c r="G153" s="57"/>
      <c r="H153" s="57"/>
    </row>
    <row r="154" spans="2:8" ht="17.25" collapsed="1" thickBot="1" x14ac:dyDescent="0.3">
      <c r="B154" s="283" t="s">
        <v>211</v>
      </c>
      <c r="C154" s="284"/>
      <c r="D154" s="284"/>
      <c r="E154" s="284"/>
      <c r="F154" s="284"/>
      <c r="G154" s="284"/>
      <c r="H154" s="285"/>
    </row>
    <row r="155" spans="2:8" ht="15.75" hidden="1" customHeight="1" outlineLevel="1" x14ac:dyDescent="0.25">
      <c r="B155" s="286" t="s">
        <v>139</v>
      </c>
      <c r="C155" s="287"/>
      <c r="D155" s="288"/>
      <c r="E155" s="288"/>
      <c r="F155" s="288"/>
      <c r="G155" s="288"/>
      <c r="H155" s="289"/>
    </row>
    <row r="156" spans="2:8" ht="15.75" hidden="1" customHeight="1" outlineLevel="1" x14ac:dyDescent="0.25">
      <c r="B156" s="228" t="s">
        <v>140</v>
      </c>
      <c r="C156" s="270"/>
      <c r="D156" s="251"/>
      <c r="E156" s="251"/>
      <c r="F156" s="251"/>
      <c r="G156" s="251"/>
      <c r="H156" s="252"/>
    </row>
    <row r="157" spans="2:8" ht="15.75" hidden="1" customHeight="1" outlineLevel="1" x14ac:dyDescent="0.25">
      <c r="B157" s="228" t="s">
        <v>141</v>
      </c>
      <c r="C157" s="270"/>
      <c r="D157" s="251"/>
      <c r="E157" s="251"/>
      <c r="F157" s="251"/>
      <c r="G157" s="251"/>
      <c r="H157" s="252"/>
    </row>
    <row r="158" spans="2:8" ht="15.75" hidden="1" customHeight="1" outlineLevel="1" x14ac:dyDescent="0.25">
      <c r="B158" s="228" t="s">
        <v>142</v>
      </c>
      <c r="C158" s="270"/>
      <c r="D158" s="251"/>
      <c r="E158" s="251"/>
      <c r="F158" s="251"/>
      <c r="G158" s="251"/>
      <c r="H158" s="252"/>
    </row>
    <row r="159" spans="2:8" ht="15.75" hidden="1" customHeight="1" outlineLevel="1" x14ac:dyDescent="0.25">
      <c r="B159" s="228" t="s">
        <v>143</v>
      </c>
      <c r="C159" s="270"/>
      <c r="D159" s="251"/>
      <c r="E159" s="251"/>
      <c r="F159" s="251"/>
      <c r="G159" s="251"/>
      <c r="H159" s="252"/>
    </row>
    <row r="160" spans="2:8" ht="15.75" hidden="1" customHeight="1" outlineLevel="1" x14ac:dyDescent="0.25">
      <c r="B160" s="228" t="s">
        <v>145</v>
      </c>
      <c r="C160" s="270"/>
      <c r="D160" s="280"/>
      <c r="E160" s="281"/>
      <c r="F160" s="49" t="s">
        <v>144</v>
      </c>
      <c r="G160" s="251"/>
      <c r="H160" s="252"/>
    </row>
    <row r="161" spans="2:8" ht="15.75" hidden="1" customHeight="1" outlineLevel="1" x14ac:dyDescent="0.25">
      <c r="B161" s="228" t="s">
        <v>1353</v>
      </c>
      <c r="C161" s="270"/>
      <c r="D161" s="282"/>
      <c r="E161" s="281"/>
      <c r="F161" s="50"/>
      <c r="G161" s="50"/>
      <c r="H161" s="51"/>
    </row>
    <row r="162" spans="2:8" ht="15.75" hidden="1" customHeight="1" outlineLevel="1" x14ac:dyDescent="0.25">
      <c r="B162" s="237" t="s">
        <v>204</v>
      </c>
      <c r="C162" s="272"/>
      <c r="D162" s="50"/>
      <c r="E162" s="50"/>
      <c r="F162" s="50"/>
      <c r="G162" s="50"/>
      <c r="H162" s="51"/>
    </row>
    <row r="163" spans="2:8" ht="33" hidden="1" outlineLevel="1" x14ac:dyDescent="0.25">
      <c r="B163" s="52" t="s">
        <v>12</v>
      </c>
      <c r="C163" s="52" t="s">
        <v>13</v>
      </c>
      <c r="D163" s="273" t="s">
        <v>14</v>
      </c>
      <c r="E163" s="273"/>
      <c r="F163" s="273"/>
      <c r="G163" s="52" t="s">
        <v>15</v>
      </c>
      <c r="H163" s="52" t="s">
        <v>16</v>
      </c>
    </row>
    <row r="164" spans="2:8" ht="16.5" hidden="1" outlineLevel="1" x14ac:dyDescent="0.25">
      <c r="B164" s="79"/>
      <c r="C164" s="79"/>
      <c r="D164" s="271"/>
      <c r="E164" s="271"/>
      <c r="F164" s="271"/>
      <c r="G164" s="79"/>
      <c r="H164" s="79"/>
    </row>
    <row r="165" spans="2:8" ht="16.5" hidden="1" outlineLevel="1" x14ac:dyDescent="0.25">
      <c r="B165" s="79"/>
      <c r="C165" s="79"/>
      <c r="D165" s="261"/>
      <c r="E165" s="249"/>
      <c r="F165" s="250"/>
      <c r="G165" s="79"/>
      <c r="H165" s="79"/>
    </row>
    <row r="166" spans="2:8" ht="16.5" hidden="1" outlineLevel="1" x14ac:dyDescent="0.25">
      <c r="B166" s="79"/>
      <c r="C166" s="79"/>
      <c r="D166" s="261"/>
      <c r="E166" s="249"/>
      <c r="F166" s="250"/>
      <c r="G166" s="79"/>
      <c r="H166" s="79"/>
    </row>
    <row r="167" spans="2:8" ht="15.75" hidden="1" customHeight="1" outlineLevel="1" x14ac:dyDescent="0.25">
      <c r="B167" s="237" t="s">
        <v>1358</v>
      </c>
      <c r="C167" s="238"/>
      <c r="D167" s="278"/>
      <c r="E167" s="251"/>
      <c r="F167" s="251"/>
      <c r="G167" s="251"/>
      <c r="H167" s="252"/>
    </row>
    <row r="168" spans="2:8" ht="15.75" hidden="1" customHeight="1" outlineLevel="1" x14ac:dyDescent="0.25">
      <c r="B168" s="279" t="s">
        <v>212</v>
      </c>
      <c r="C168" s="279"/>
      <c r="D168" s="279"/>
      <c r="E168" s="279"/>
      <c r="F168" s="279"/>
      <c r="G168" s="279"/>
      <c r="H168" s="279"/>
    </row>
    <row r="169" spans="2:8" ht="15.75" hidden="1" customHeight="1" outlineLevel="1" x14ac:dyDescent="0.25">
      <c r="B169" s="228" t="s">
        <v>159</v>
      </c>
      <c r="C169" s="270"/>
      <c r="D169" s="278"/>
      <c r="E169" s="251"/>
      <c r="F169" s="251"/>
      <c r="G169" s="251"/>
      <c r="H169" s="252"/>
    </row>
    <row r="170" spans="2:8" ht="15.75" hidden="1" customHeight="1" outlineLevel="1" x14ac:dyDescent="0.25">
      <c r="B170" s="228" t="s">
        <v>160</v>
      </c>
      <c r="C170" s="270"/>
      <c r="D170" s="278"/>
      <c r="E170" s="251"/>
      <c r="F170" s="251"/>
      <c r="G170" s="251"/>
      <c r="H170" s="252"/>
    </row>
    <row r="171" spans="2:8" ht="15.75" hidden="1" customHeight="1" outlineLevel="1" x14ac:dyDescent="0.25">
      <c r="B171" s="237" t="s">
        <v>205</v>
      </c>
      <c r="C171" s="272"/>
      <c r="D171" s="272"/>
      <c r="E171" s="272"/>
      <c r="F171" s="50"/>
      <c r="G171" s="50"/>
      <c r="H171" s="51"/>
    </row>
    <row r="172" spans="2:8" ht="33" hidden="1" outlineLevel="1" x14ac:dyDescent="0.25">
      <c r="B172" s="52" t="s">
        <v>12</v>
      </c>
      <c r="C172" s="52" t="s">
        <v>13</v>
      </c>
      <c r="D172" s="273" t="s">
        <v>14</v>
      </c>
      <c r="E172" s="273"/>
      <c r="F172" s="273"/>
      <c r="G172" s="52" t="s">
        <v>15</v>
      </c>
      <c r="H172" s="52" t="s">
        <v>16</v>
      </c>
    </row>
    <row r="173" spans="2:8" ht="16.5" hidden="1" outlineLevel="1" x14ac:dyDescent="0.25">
      <c r="B173" s="79"/>
      <c r="C173" s="79"/>
      <c r="D173" s="261"/>
      <c r="E173" s="249"/>
      <c r="F173" s="250"/>
      <c r="G173" s="79"/>
      <c r="H173" s="79"/>
    </row>
    <row r="174" spans="2:8" ht="16.5" hidden="1" outlineLevel="1" x14ac:dyDescent="0.25">
      <c r="B174" s="79"/>
      <c r="C174" s="79"/>
      <c r="D174" s="261"/>
      <c r="E174" s="249"/>
      <c r="F174" s="250"/>
      <c r="G174" s="79"/>
      <c r="H174" s="79"/>
    </row>
    <row r="175" spans="2:8" ht="16.5" hidden="1" outlineLevel="1" x14ac:dyDescent="0.25">
      <c r="B175" s="79"/>
      <c r="C175" s="79"/>
      <c r="D175" s="271"/>
      <c r="E175" s="271"/>
      <c r="F175" s="271"/>
      <c r="G175" s="79"/>
      <c r="H175" s="79"/>
    </row>
    <row r="176" spans="2:8" ht="15.75" hidden="1" customHeight="1" outlineLevel="1" x14ac:dyDescent="0.25">
      <c r="B176" s="279" t="s">
        <v>213</v>
      </c>
      <c r="C176" s="279"/>
      <c r="D176" s="279"/>
      <c r="E176" s="279"/>
      <c r="F176" s="279"/>
      <c r="G176" s="279"/>
      <c r="H176" s="279"/>
    </row>
    <row r="177" spans="2:10" ht="15.75" hidden="1" customHeight="1" outlineLevel="1" x14ac:dyDescent="0.25">
      <c r="B177" s="237" t="s">
        <v>206</v>
      </c>
      <c r="C177" s="272"/>
      <c r="D177" s="272"/>
      <c r="E177" s="272"/>
      <c r="F177" s="50"/>
      <c r="G177" s="50"/>
      <c r="H177" s="51"/>
    </row>
    <row r="178" spans="2:10" ht="15.75" hidden="1" customHeight="1" outlineLevel="1" x14ac:dyDescent="0.25">
      <c r="B178" s="237" t="s">
        <v>207</v>
      </c>
      <c r="C178" s="272"/>
      <c r="D178" s="50"/>
      <c r="E178" s="50"/>
      <c r="F178" s="50"/>
      <c r="G178" s="50"/>
      <c r="H178" s="51"/>
    </row>
    <row r="179" spans="2:10" ht="33" hidden="1" outlineLevel="1" x14ac:dyDescent="0.25">
      <c r="B179" s="52" t="s">
        <v>12</v>
      </c>
      <c r="C179" s="52" t="s">
        <v>13</v>
      </c>
      <c r="D179" s="273" t="s">
        <v>14</v>
      </c>
      <c r="E179" s="273"/>
      <c r="F179" s="273"/>
      <c r="G179" s="52" t="s">
        <v>15</v>
      </c>
      <c r="H179" s="52" t="s">
        <v>16</v>
      </c>
    </row>
    <row r="180" spans="2:10" ht="16.5" hidden="1" outlineLevel="1" x14ac:dyDescent="0.25">
      <c r="B180" s="79"/>
      <c r="C180" s="79"/>
      <c r="D180" s="271"/>
      <c r="E180" s="271"/>
      <c r="F180" s="271"/>
      <c r="G180" s="79"/>
      <c r="H180" s="79"/>
    </row>
    <row r="181" spans="2:10" ht="15.75" hidden="1" customHeight="1" outlineLevel="1" x14ac:dyDescent="0.25">
      <c r="B181" s="237" t="s">
        <v>146</v>
      </c>
      <c r="C181" s="272"/>
      <c r="D181" s="238"/>
      <c r="E181" s="249"/>
      <c r="F181" s="249"/>
      <c r="G181" s="249"/>
      <c r="H181" s="250"/>
    </row>
    <row r="182" spans="2:10" ht="33" hidden="1" outlineLevel="1" x14ac:dyDescent="0.25">
      <c r="B182" s="53" t="s">
        <v>19</v>
      </c>
      <c r="C182" s="261"/>
      <c r="D182" s="250"/>
      <c r="E182" s="53" t="s">
        <v>20</v>
      </c>
      <c r="F182" s="261"/>
      <c r="G182" s="249"/>
      <c r="H182" s="250"/>
    </row>
    <row r="183" spans="2:10" ht="33" hidden="1" outlineLevel="1" x14ac:dyDescent="0.25">
      <c r="B183" s="52" t="s">
        <v>12</v>
      </c>
      <c r="C183" s="52" t="s">
        <v>13</v>
      </c>
      <c r="D183" s="273" t="s">
        <v>14</v>
      </c>
      <c r="E183" s="273"/>
      <c r="F183" s="273"/>
      <c r="G183" s="52" t="s">
        <v>15</v>
      </c>
      <c r="H183" s="52" t="s">
        <v>16</v>
      </c>
    </row>
    <row r="184" spans="2:10" ht="16.5" hidden="1" outlineLevel="1" x14ac:dyDescent="0.25">
      <c r="B184" s="79"/>
      <c r="C184" s="79"/>
      <c r="D184" s="271"/>
      <c r="E184" s="271"/>
      <c r="F184" s="271"/>
      <c r="G184" s="79"/>
      <c r="H184" s="79"/>
    </row>
    <row r="185" spans="2:10" ht="15.75" hidden="1" customHeight="1" outlineLevel="1" x14ac:dyDescent="0.25">
      <c r="B185" s="237" t="s">
        <v>146</v>
      </c>
      <c r="C185" s="272"/>
      <c r="D185" s="238"/>
      <c r="E185" s="249"/>
      <c r="F185" s="249"/>
      <c r="G185" s="249"/>
      <c r="H185" s="250"/>
    </row>
    <row r="186" spans="2:10" ht="33" hidden="1" outlineLevel="1" x14ac:dyDescent="0.25">
      <c r="B186" s="53" t="s">
        <v>19</v>
      </c>
      <c r="C186" s="261"/>
      <c r="D186" s="250"/>
      <c r="E186" s="53" t="s">
        <v>20</v>
      </c>
      <c r="F186" s="261"/>
      <c r="G186" s="249"/>
      <c r="H186" s="250"/>
    </row>
    <row r="187" spans="2:10" ht="17.25" hidden="1" outlineLevel="1" thickBot="1" x14ac:dyDescent="0.3">
      <c r="B187" s="57"/>
      <c r="C187" s="57"/>
      <c r="D187" s="57"/>
      <c r="E187" s="57"/>
      <c r="F187" s="57"/>
      <c r="G187" s="57"/>
      <c r="H187" s="57"/>
    </row>
    <row r="188" spans="2:10" ht="17.25" collapsed="1" thickBot="1" x14ac:dyDescent="0.3">
      <c r="B188" s="283" t="s">
        <v>1403</v>
      </c>
      <c r="C188" s="284"/>
      <c r="D188" s="284"/>
      <c r="E188" s="284"/>
      <c r="F188" s="284"/>
      <c r="G188" s="284"/>
      <c r="H188" s="285"/>
      <c r="I188" s="148"/>
      <c r="J188" s="148"/>
    </row>
    <row r="189" spans="2:10" ht="15.75" hidden="1" customHeight="1" outlineLevel="1" x14ac:dyDescent="0.25">
      <c r="B189" s="286" t="s">
        <v>139</v>
      </c>
      <c r="C189" s="287"/>
      <c r="D189" s="288"/>
      <c r="E189" s="288"/>
      <c r="F189" s="288"/>
      <c r="G189" s="288"/>
      <c r="H189" s="289"/>
      <c r="I189" s="148"/>
      <c r="J189" s="148"/>
    </row>
    <row r="190" spans="2:10" ht="15.75" hidden="1" customHeight="1" outlineLevel="1" x14ac:dyDescent="0.25">
      <c r="B190" s="228" t="s">
        <v>140</v>
      </c>
      <c r="C190" s="270"/>
      <c r="D190" s="251"/>
      <c r="E190" s="251"/>
      <c r="F190" s="251"/>
      <c r="G190" s="251"/>
      <c r="H190" s="252"/>
      <c r="I190" s="148"/>
      <c r="J190" s="148"/>
    </row>
    <row r="191" spans="2:10" ht="15.75" hidden="1" customHeight="1" outlineLevel="1" x14ac:dyDescent="0.25">
      <c r="B191" s="228" t="s">
        <v>141</v>
      </c>
      <c r="C191" s="270"/>
      <c r="D191" s="251"/>
      <c r="E191" s="251"/>
      <c r="F191" s="251"/>
      <c r="G191" s="251"/>
      <c r="H191" s="252"/>
      <c r="I191" s="148"/>
      <c r="J191" s="148"/>
    </row>
    <row r="192" spans="2:10" ht="15.75" hidden="1" customHeight="1" outlineLevel="1" x14ac:dyDescent="0.25">
      <c r="B192" s="228" t="s">
        <v>142</v>
      </c>
      <c r="C192" s="270"/>
      <c r="D192" s="251"/>
      <c r="E192" s="251"/>
      <c r="F192" s="251"/>
      <c r="G192" s="251"/>
      <c r="H192" s="252"/>
      <c r="I192" s="148"/>
      <c r="J192" s="148"/>
    </row>
    <row r="193" spans="2:10" ht="15.75" hidden="1" customHeight="1" outlineLevel="1" x14ac:dyDescent="0.25">
      <c r="B193" s="228" t="s">
        <v>143</v>
      </c>
      <c r="C193" s="270"/>
      <c r="D193" s="251"/>
      <c r="E193" s="251"/>
      <c r="F193" s="251"/>
      <c r="G193" s="251"/>
      <c r="H193" s="252"/>
      <c r="I193" s="148"/>
      <c r="J193" s="148"/>
    </row>
    <row r="194" spans="2:10" ht="15.75" hidden="1" customHeight="1" outlineLevel="1" x14ac:dyDescent="0.25">
      <c r="B194" s="228" t="s">
        <v>145</v>
      </c>
      <c r="C194" s="270"/>
      <c r="D194" s="280"/>
      <c r="E194" s="281"/>
      <c r="F194" s="144" t="s">
        <v>144</v>
      </c>
      <c r="G194" s="251"/>
      <c r="H194" s="252"/>
      <c r="I194" s="148"/>
      <c r="J194" s="148"/>
    </row>
    <row r="195" spans="2:10" ht="15.75" hidden="1" customHeight="1" outlineLevel="1" x14ac:dyDescent="0.25">
      <c r="B195" s="228" t="s">
        <v>1353</v>
      </c>
      <c r="C195" s="270"/>
      <c r="D195" s="282"/>
      <c r="E195" s="281"/>
      <c r="F195" s="50"/>
      <c r="G195" s="50"/>
      <c r="H195" s="51"/>
      <c r="I195" s="148"/>
      <c r="J195" s="148"/>
    </row>
    <row r="196" spans="2:10" ht="15.75" hidden="1" customHeight="1" outlineLevel="1" x14ac:dyDescent="0.25">
      <c r="B196" s="237" t="s">
        <v>204</v>
      </c>
      <c r="C196" s="272"/>
      <c r="D196" s="50"/>
      <c r="E196" s="50"/>
      <c r="F196" s="50"/>
      <c r="G196" s="50"/>
      <c r="H196" s="51"/>
      <c r="I196" s="148"/>
      <c r="J196" s="148"/>
    </row>
    <row r="197" spans="2:10" ht="33" hidden="1" outlineLevel="1" x14ac:dyDescent="0.25">
      <c r="B197" s="145" t="s">
        <v>12</v>
      </c>
      <c r="C197" s="145" t="s">
        <v>13</v>
      </c>
      <c r="D197" s="273" t="s">
        <v>14</v>
      </c>
      <c r="E197" s="273"/>
      <c r="F197" s="273"/>
      <c r="G197" s="145" t="s">
        <v>15</v>
      </c>
      <c r="H197" s="145" t="s">
        <v>16</v>
      </c>
      <c r="I197" s="148"/>
      <c r="J197" s="148"/>
    </row>
    <row r="198" spans="2:10" ht="16.5" hidden="1" outlineLevel="1" x14ac:dyDescent="0.25">
      <c r="B198" s="146"/>
      <c r="C198" s="146"/>
      <c r="D198" s="271"/>
      <c r="E198" s="271"/>
      <c r="F198" s="271"/>
      <c r="G198" s="146"/>
      <c r="H198" s="146"/>
      <c r="I198" s="148"/>
      <c r="J198" s="148"/>
    </row>
    <row r="199" spans="2:10" ht="16.5" hidden="1" outlineLevel="1" x14ac:dyDescent="0.25">
      <c r="B199" s="146"/>
      <c r="C199" s="146"/>
      <c r="D199" s="261"/>
      <c r="E199" s="249"/>
      <c r="F199" s="250"/>
      <c r="G199" s="146"/>
      <c r="H199" s="146"/>
      <c r="I199" s="148"/>
      <c r="J199" s="148"/>
    </row>
    <row r="200" spans="2:10" ht="16.5" hidden="1" outlineLevel="1" x14ac:dyDescent="0.25">
      <c r="B200" s="146"/>
      <c r="C200" s="146"/>
      <c r="D200" s="261"/>
      <c r="E200" s="249"/>
      <c r="F200" s="250"/>
      <c r="G200" s="146"/>
      <c r="H200" s="146"/>
      <c r="I200" s="148"/>
      <c r="J200" s="148"/>
    </row>
    <row r="201" spans="2:10" ht="15.75" hidden="1" customHeight="1" outlineLevel="1" x14ac:dyDescent="0.25">
      <c r="B201" s="237" t="s">
        <v>1405</v>
      </c>
      <c r="C201" s="238"/>
      <c r="D201" s="278"/>
      <c r="E201" s="251"/>
      <c r="F201" s="251"/>
      <c r="G201" s="251"/>
      <c r="H201" s="252"/>
      <c r="I201" s="148"/>
      <c r="J201" s="148"/>
    </row>
    <row r="202" spans="2:10" ht="15.75" hidden="1" customHeight="1" outlineLevel="1" x14ac:dyDescent="0.25">
      <c r="B202" s="279" t="s">
        <v>1404</v>
      </c>
      <c r="C202" s="279"/>
      <c r="D202" s="279"/>
      <c r="E202" s="279"/>
      <c r="F202" s="279"/>
      <c r="G202" s="279"/>
      <c r="H202" s="279"/>
      <c r="I202" s="148"/>
      <c r="J202" s="148"/>
    </row>
    <row r="203" spans="2:10" ht="15.75" hidden="1" customHeight="1" outlineLevel="1" x14ac:dyDescent="0.25">
      <c r="B203" s="228" t="s">
        <v>159</v>
      </c>
      <c r="C203" s="270"/>
      <c r="D203" s="278"/>
      <c r="E203" s="251"/>
      <c r="F203" s="251"/>
      <c r="G203" s="251"/>
      <c r="H203" s="252"/>
      <c r="I203" s="148"/>
      <c r="J203" s="148"/>
    </row>
    <row r="204" spans="2:10" ht="15.75" hidden="1" customHeight="1" outlineLevel="1" x14ac:dyDescent="0.25">
      <c r="B204" s="228" t="s">
        <v>160</v>
      </c>
      <c r="C204" s="270"/>
      <c r="D204" s="278"/>
      <c r="E204" s="251"/>
      <c r="F204" s="251"/>
      <c r="G204" s="251"/>
      <c r="H204" s="252"/>
      <c r="I204" s="148"/>
      <c r="J204" s="148"/>
    </row>
    <row r="205" spans="2:10" ht="15.75" hidden="1" customHeight="1" outlineLevel="1" x14ac:dyDescent="0.25">
      <c r="B205" s="237" t="s">
        <v>205</v>
      </c>
      <c r="C205" s="272"/>
      <c r="D205" s="272"/>
      <c r="E205" s="272"/>
      <c r="F205" s="50"/>
      <c r="G205" s="50"/>
      <c r="H205" s="51"/>
      <c r="I205" s="148"/>
      <c r="J205" s="148"/>
    </row>
    <row r="206" spans="2:10" ht="33" hidden="1" outlineLevel="1" x14ac:dyDescent="0.25">
      <c r="B206" s="145" t="s">
        <v>12</v>
      </c>
      <c r="C206" s="145" t="s">
        <v>13</v>
      </c>
      <c r="D206" s="273" t="s">
        <v>14</v>
      </c>
      <c r="E206" s="273"/>
      <c r="F206" s="273"/>
      <c r="G206" s="145" t="s">
        <v>15</v>
      </c>
      <c r="H206" s="145" t="s">
        <v>16</v>
      </c>
      <c r="I206" s="148"/>
      <c r="J206" s="148"/>
    </row>
    <row r="207" spans="2:10" ht="16.5" hidden="1" outlineLevel="1" x14ac:dyDescent="0.25">
      <c r="B207" s="146"/>
      <c r="C207" s="146"/>
      <c r="D207" s="261"/>
      <c r="E207" s="249"/>
      <c r="F207" s="250"/>
      <c r="G207" s="146"/>
      <c r="H207" s="146"/>
      <c r="I207" s="148"/>
      <c r="J207" s="148"/>
    </row>
    <row r="208" spans="2:10" ht="16.5" hidden="1" outlineLevel="1" x14ac:dyDescent="0.25">
      <c r="B208" s="146"/>
      <c r="C208" s="146"/>
      <c r="D208" s="261"/>
      <c r="E208" s="249"/>
      <c r="F208" s="250"/>
      <c r="G208" s="146"/>
      <c r="H208" s="146"/>
      <c r="I208" s="148"/>
      <c r="J208" s="148"/>
    </row>
    <row r="209" spans="2:10" ht="16.5" hidden="1" outlineLevel="1" x14ac:dyDescent="0.25">
      <c r="B209" s="146"/>
      <c r="C209" s="146"/>
      <c r="D209" s="271"/>
      <c r="E209" s="271"/>
      <c r="F209" s="271"/>
      <c r="G209" s="146"/>
      <c r="H209" s="146"/>
      <c r="I209" s="148"/>
      <c r="J209" s="148"/>
    </row>
    <row r="210" spans="2:10" ht="15.75" hidden="1" customHeight="1" outlineLevel="1" x14ac:dyDescent="0.25">
      <c r="B210" s="279" t="s">
        <v>1406</v>
      </c>
      <c r="C210" s="279"/>
      <c r="D210" s="279"/>
      <c r="E210" s="279"/>
      <c r="F210" s="279"/>
      <c r="G210" s="279"/>
      <c r="H210" s="279"/>
      <c r="I210" s="148"/>
      <c r="J210" s="148"/>
    </row>
    <row r="211" spans="2:10" ht="15.75" hidden="1" customHeight="1" outlineLevel="1" x14ac:dyDescent="0.25">
      <c r="B211" s="237" t="s">
        <v>206</v>
      </c>
      <c r="C211" s="272"/>
      <c r="D211" s="272"/>
      <c r="E211" s="272"/>
      <c r="F211" s="50"/>
      <c r="G211" s="50"/>
      <c r="H211" s="51"/>
      <c r="I211" s="148"/>
      <c r="J211" s="148"/>
    </row>
    <row r="212" spans="2:10" ht="15.75" hidden="1" customHeight="1" outlineLevel="1" x14ac:dyDescent="0.25">
      <c r="B212" s="237" t="s">
        <v>207</v>
      </c>
      <c r="C212" s="272"/>
      <c r="D212" s="50"/>
      <c r="E212" s="50"/>
      <c r="F212" s="50"/>
      <c r="G212" s="50"/>
      <c r="H212" s="51"/>
      <c r="I212" s="148"/>
      <c r="J212" s="148"/>
    </row>
    <row r="213" spans="2:10" ht="33" hidden="1" outlineLevel="1" x14ac:dyDescent="0.25">
      <c r="B213" s="145" t="s">
        <v>12</v>
      </c>
      <c r="C213" s="145" t="s">
        <v>13</v>
      </c>
      <c r="D213" s="273" t="s">
        <v>14</v>
      </c>
      <c r="E213" s="273"/>
      <c r="F213" s="273"/>
      <c r="G213" s="145" t="s">
        <v>15</v>
      </c>
      <c r="H213" s="145" t="s">
        <v>16</v>
      </c>
      <c r="I213" s="148"/>
      <c r="J213" s="148"/>
    </row>
    <row r="214" spans="2:10" ht="16.5" hidden="1" outlineLevel="1" x14ac:dyDescent="0.25">
      <c r="B214" s="146"/>
      <c r="C214" s="146"/>
      <c r="D214" s="271"/>
      <c r="E214" s="271"/>
      <c r="F214" s="271"/>
      <c r="G214" s="146"/>
      <c r="H214" s="146"/>
      <c r="I214" s="148"/>
      <c r="J214" s="148"/>
    </row>
    <row r="215" spans="2:10" ht="15.75" hidden="1" customHeight="1" outlineLevel="1" x14ac:dyDescent="0.25">
      <c r="B215" s="237" t="s">
        <v>146</v>
      </c>
      <c r="C215" s="272"/>
      <c r="D215" s="238"/>
      <c r="E215" s="249"/>
      <c r="F215" s="249"/>
      <c r="G215" s="249"/>
      <c r="H215" s="250"/>
      <c r="I215" s="148"/>
      <c r="J215" s="148"/>
    </row>
    <row r="216" spans="2:10" ht="33" hidden="1" outlineLevel="1" x14ac:dyDescent="0.25">
      <c r="B216" s="53" t="s">
        <v>19</v>
      </c>
      <c r="C216" s="261"/>
      <c r="D216" s="250"/>
      <c r="E216" s="53" t="s">
        <v>20</v>
      </c>
      <c r="F216" s="261"/>
      <c r="G216" s="249"/>
      <c r="H216" s="250"/>
      <c r="I216" s="148"/>
      <c r="J216" s="148"/>
    </row>
    <row r="217" spans="2:10" ht="33" hidden="1" outlineLevel="1" x14ac:dyDescent="0.25">
      <c r="B217" s="145" t="s">
        <v>12</v>
      </c>
      <c r="C217" s="145" t="s">
        <v>13</v>
      </c>
      <c r="D217" s="273" t="s">
        <v>14</v>
      </c>
      <c r="E217" s="273"/>
      <c r="F217" s="273"/>
      <c r="G217" s="145" t="s">
        <v>15</v>
      </c>
      <c r="H217" s="145" t="s">
        <v>16</v>
      </c>
      <c r="I217" s="148"/>
      <c r="J217" s="148"/>
    </row>
    <row r="218" spans="2:10" ht="16.5" hidden="1" outlineLevel="1" x14ac:dyDescent="0.25">
      <c r="B218" s="146"/>
      <c r="C218" s="146"/>
      <c r="D218" s="271"/>
      <c r="E218" s="271"/>
      <c r="F218" s="271"/>
      <c r="G218" s="146"/>
      <c r="H218" s="146"/>
      <c r="I218" s="148"/>
      <c r="J218" s="148"/>
    </row>
    <row r="219" spans="2:10" ht="15.75" hidden="1" customHeight="1" outlineLevel="1" x14ac:dyDescent="0.25">
      <c r="B219" s="237" t="s">
        <v>146</v>
      </c>
      <c r="C219" s="272"/>
      <c r="D219" s="238"/>
      <c r="E219" s="249"/>
      <c r="F219" s="249"/>
      <c r="G219" s="249"/>
      <c r="H219" s="250"/>
      <c r="I219" s="148"/>
      <c r="J219" s="148"/>
    </row>
    <row r="220" spans="2:10" ht="33" hidden="1" outlineLevel="1" x14ac:dyDescent="0.25">
      <c r="B220" s="53" t="s">
        <v>19</v>
      </c>
      <c r="C220" s="261"/>
      <c r="D220" s="250"/>
      <c r="E220" s="53" t="s">
        <v>20</v>
      </c>
      <c r="F220" s="261"/>
      <c r="G220" s="249"/>
      <c r="H220" s="250"/>
      <c r="I220" s="148"/>
      <c r="J220" s="148"/>
    </row>
    <row r="221" spans="2:10" ht="17.25" hidden="1" outlineLevel="1" thickBot="1" x14ac:dyDescent="0.3">
      <c r="B221" s="57"/>
      <c r="C221" s="57"/>
      <c r="D221" s="57"/>
      <c r="E221" s="57"/>
      <c r="F221" s="57"/>
      <c r="G221" s="57"/>
      <c r="H221" s="57"/>
      <c r="I221" s="148"/>
      <c r="J221" s="148"/>
    </row>
    <row r="222" spans="2:10" ht="17.25" collapsed="1" thickBot="1" x14ac:dyDescent="0.3">
      <c r="B222" s="283" t="s">
        <v>1407</v>
      </c>
      <c r="C222" s="284"/>
      <c r="D222" s="284"/>
      <c r="E222" s="284"/>
      <c r="F222" s="284"/>
      <c r="G222" s="284"/>
      <c r="H222" s="285"/>
      <c r="I222" s="148"/>
      <c r="J222" s="148"/>
    </row>
    <row r="223" spans="2:10" ht="15.75" hidden="1" customHeight="1" outlineLevel="1" x14ac:dyDescent="0.25">
      <c r="B223" s="286" t="s">
        <v>139</v>
      </c>
      <c r="C223" s="287"/>
      <c r="D223" s="288"/>
      <c r="E223" s="288"/>
      <c r="F223" s="288"/>
      <c r="G223" s="288"/>
      <c r="H223" s="289"/>
      <c r="I223" s="148"/>
      <c r="J223" s="148"/>
    </row>
    <row r="224" spans="2:10" ht="15.75" hidden="1" customHeight="1" outlineLevel="1" x14ac:dyDescent="0.25">
      <c r="B224" s="228" t="s">
        <v>140</v>
      </c>
      <c r="C224" s="270"/>
      <c r="D224" s="251"/>
      <c r="E224" s="251"/>
      <c r="F224" s="251"/>
      <c r="G224" s="251"/>
      <c r="H224" s="252"/>
      <c r="I224" s="148"/>
      <c r="J224" s="148"/>
    </row>
    <row r="225" spans="2:10" ht="15.75" hidden="1" customHeight="1" outlineLevel="1" x14ac:dyDescent="0.25">
      <c r="B225" s="228" t="s">
        <v>141</v>
      </c>
      <c r="C225" s="270"/>
      <c r="D225" s="251"/>
      <c r="E225" s="251"/>
      <c r="F225" s="251"/>
      <c r="G225" s="251"/>
      <c r="H225" s="252"/>
      <c r="I225" s="148"/>
      <c r="J225" s="148"/>
    </row>
    <row r="226" spans="2:10" ht="15.75" hidden="1" customHeight="1" outlineLevel="1" x14ac:dyDescent="0.25">
      <c r="B226" s="228" t="s">
        <v>142</v>
      </c>
      <c r="C226" s="270"/>
      <c r="D226" s="251"/>
      <c r="E226" s="251"/>
      <c r="F226" s="251"/>
      <c r="G226" s="251"/>
      <c r="H226" s="252"/>
      <c r="I226" s="148"/>
      <c r="J226" s="148"/>
    </row>
    <row r="227" spans="2:10" ht="15.75" hidden="1" customHeight="1" outlineLevel="1" x14ac:dyDescent="0.25">
      <c r="B227" s="228" t="s">
        <v>143</v>
      </c>
      <c r="C227" s="270"/>
      <c r="D227" s="251"/>
      <c r="E227" s="251"/>
      <c r="F227" s="251"/>
      <c r="G227" s="251"/>
      <c r="H227" s="252"/>
      <c r="I227" s="148"/>
      <c r="J227" s="148"/>
    </row>
    <row r="228" spans="2:10" ht="15.75" hidden="1" customHeight="1" outlineLevel="1" x14ac:dyDescent="0.25">
      <c r="B228" s="228" t="s">
        <v>145</v>
      </c>
      <c r="C228" s="270"/>
      <c r="D228" s="280"/>
      <c r="E228" s="281"/>
      <c r="F228" s="144" t="s">
        <v>144</v>
      </c>
      <c r="G228" s="251"/>
      <c r="H228" s="252"/>
      <c r="I228" s="148"/>
      <c r="J228" s="148"/>
    </row>
    <row r="229" spans="2:10" ht="15.75" hidden="1" customHeight="1" outlineLevel="1" x14ac:dyDescent="0.25">
      <c r="B229" s="228" t="s">
        <v>1353</v>
      </c>
      <c r="C229" s="270"/>
      <c r="D229" s="282"/>
      <c r="E229" s="281"/>
      <c r="F229" s="50"/>
      <c r="G229" s="50"/>
      <c r="H229" s="51"/>
      <c r="I229" s="148"/>
      <c r="J229" s="148"/>
    </row>
    <row r="230" spans="2:10" ht="15.75" hidden="1" customHeight="1" outlineLevel="1" x14ac:dyDescent="0.25">
      <c r="B230" s="237" t="s">
        <v>204</v>
      </c>
      <c r="C230" s="272"/>
      <c r="D230" s="50"/>
      <c r="E230" s="50"/>
      <c r="F230" s="50"/>
      <c r="G230" s="50"/>
      <c r="H230" s="51"/>
      <c r="I230" s="148"/>
      <c r="J230" s="148"/>
    </row>
    <row r="231" spans="2:10" ht="33" hidden="1" outlineLevel="1" x14ac:dyDescent="0.25">
      <c r="B231" s="145" t="s">
        <v>12</v>
      </c>
      <c r="C231" s="145" t="s">
        <v>13</v>
      </c>
      <c r="D231" s="273" t="s">
        <v>14</v>
      </c>
      <c r="E231" s="273"/>
      <c r="F231" s="273"/>
      <c r="G231" s="145" t="s">
        <v>15</v>
      </c>
      <c r="H231" s="145" t="s">
        <v>16</v>
      </c>
      <c r="I231" s="148"/>
      <c r="J231" s="148"/>
    </row>
    <row r="232" spans="2:10" ht="16.5" hidden="1" outlineLevel="1" x14ac:dyDescent="0.25">
      <c r="B232" s="146"/>
      <c r="C232" s="146"/>
      <c r="D232" s="271"/>
      <c r="E232" s="271"/>
      <c r="F232" s="271"/>
      <c r="G232" s="146"/>
      <c r="H232" s="146"/>
      <c r="I232" s="148"/>
      <c r="J232" s="148"/>
    </row>
    <row r="233" spans="2:10" ht="16.5" hidden="1" outlineLevel="1" x14ac:dyDescent="0.25">
      <c r="B233" s="146"/>
      <c r="C233" s="146"/>
      <c r="D233" s="261"/>
      <c r="E233" s="249"/>
      <c r="F233" s="250"/>
      <c r="G233" s="146"/>
      <c r="H233" s="146"/>
      <c r="I233" s="148"/>
      <c r="J233" s="148"/>
    </row>
    <row r="234" spans="2:10" ht="16.5" hidden="1" outlineLevel="1" x14ac:dyDescent="0.25">
      <c r="B234" s="146"/>
      <c r="C234" s="146"/>
      <c r="D234" s="261"/>
      <c r="E234" s="249"/>
      <c r="F234" s="250"/>
      <c r="G234" s="146"/>
      <c r="H234" s="146"/>
      <c r="I234" s="148"/>
      <c r="J234" s="148"/>
    </row>
    <row r="235" spans="2:10" ht="15.75" hidden="1" customHeight="1" outlineLevel="1" x14ac:dyDescent="0.25">
      <c r="B235" s="237" t="s">
        <v>1408</v>
      </c>
      <c r="C235" s="238"/>
      <c r="D235" s="278"/>
      <c r="E235" s="251"/>
      <c r="F235" s="251"/>
      <c r="G235" s="251"/>
      <c r="H235" s="252"/>
      <c r="I235" s="148"/>
      <c r="J235" s="148"/>
    </row>
    <row r="236" spans="2:10" ht="15.75" hidden="1" customHeight="1" outlineLevel="1" x14ac:dyDescent="0.25">
      <c r="B236" s="279" t="s">
        <v>1409</v>
      </c>
      <c r="C236" s="279"/>
      <c r="D236" s="279"/>
      <c r="E236" s="279"/>
      <c r="F236" s="279"/>
      <c r="G236" s="279"/>
      <c r="H236" s="279"/>
      <c r="I236" s="148"/>
      <c r="J236" s="148"/>
    </row>
    <row r="237" spans="2:10" ht="15.75" hidden="1" customHeight="1" outlineLevel="1" x14ac:dyDescent="0.25">
      <c r="B237" s="228" t="s">
        <v>159</v>
      </c>
      <c r="C237" s="270"/>
      <c r="D237" s="278"/>
      <c r="E237" s="251"/>
      <c r="F237" s="251"/>
      <c r="G237" s="251"/>
      <c r="H237" s="252"/>
      <c r="I237" s="148"/>
      <c r="J237" s="148"/>
    </row>
    <row r="238" spans="2:10" ht="15.75" hidden="1" customHeight="1" outlineLevel="1" x14ac:dyDescent="0.25">
      <c r="B238" s="228" t="s">
        <v>160</v>
      </c>
      <c r="C238" s="270"/>
      <c r="D238" s="278"/>
      <c r="E238" s="251"/>
      <c r="F238" s="251"/>
      <c r="G238" s="251"/>
      <c r="H238" s="252"/>
      <c r="I238" s="148"/>
      <c r="J238" s="148"/>
    </row>
    <row r="239" spans="2:10" ht="15.75" hidden="1" customHeight="1" outlineLevel="1" x14ac:dyDescent="0.25">
      <c r="B239" s="237" t="s">
        <v>205</v>
      </c>
      <c r="C239" s="272"/>
      <c r="D239" s="272"/>
      <c r="E239" s="272"/>
      <c r="F239" s="50"/>
      <c r="G239" s="50"/>
      <c r="H239" s="51"/>
      <c r="I239" s="148"/>
      <c r="J239" s="148"/>
    </row>
    <row r="240" spans="2:10" ht="33" hidden="1" outlineLevel="1" x14ac:dyDescent="0.25">
      <c r="B240" s="145" t="s">
        <v>12</v>
      </c>
      <c r="C240" s="145" t="s">
        <v>13</v>
      </c>
      <c r="D240" s="273" t="s">
        <v>14</v>
      </c>
      <c r="E240" s="273"/>
      <c r="F240" s="273"/>
      <c r="G240" s="145" t="s">
        <v>15</v>
      </c>
      <c r="H240" s="145" t="s">
        <v>16</v>
      </c>
      <c r="I240" s="148"/>
      <c r="J240" s="148"/>
    </row>
    <row r="241" spans="2:10" ht="16.5" hidden="1" outlineLevel="1" x14ac:dyDescent="0.25">
      <c r="B241" s="146"/>
      <c r="C241" s="146"/>
      <c r="D241" s="261"/>
      <c r="E241" s="249"/>
      <c r="F241" s="250"/>
      <c r="G241" s="146"/>
      <c r="H241" s="146"/>
      <c r="I241" s="148"/>
      <c r="J241" s="148"/>
    </row>
    <row r="242" spans="2:10" ht="16.5" hidden="1" outlineLevel="1" x14ac:dyDescent="0.25">
      <c r="B242" s="146"/>
      <c r="C242" s="146"/>
      <c r="D242" s="261"/>
      <c r="E242" s="249"/>
      <c r="F242" s="250"/>
      <c r="G242" s="146"/>
      <c r="H242" s="146"/>
      <c r="I242" s="148"/>
      <c r="J242" s="148"/>
    </row>
    <row r="243" spans="2:10" ht="16.5" hidden="1" outlineLevel="1" x14ac:dyDescent="0.25">
      <c r="B243" s="146"/>
      <c r="C243" s="146"/>
      <c r="D243" s="271"/>
      <c r="E243" s="271"/>
      <c r="F243" s="271"/>
      <c r="G243" s="146"/>
      <c r="H243" s="146"/>
      <c r="I243" s="148"/>
      <c r="J243" s="148"/>
    </row>
    <row r="244" spans="2:10" ht="15.75" hidden="1" customHeight="1" outlineLevel="1" x14ac:dyDescent="0.25">
      <c r="B244" s="279" t="s">
        <v>1410</v>
      </c>
      <c r="C244" s="279"/>
      <c r="D244" s="279"/>
      <c r="E244" s="279"/>
      <c r="F244" s="279"/>
      <c r="G244" s="279"/>
      <c r="H244" s="279"/>
      <c r="I244" s="148"/>
      <c r="J244" s="148"/>
    </row>
    <row r="245" spans="2:10" ht="15.75" hidden="1" customHeight="1" outlineLevel="1" x14ac:dyDescent="0.25">
      <c r="B245" s="237" t="s">
        <v>206</v>
      </c>
      <c r="C245" s="272"/>
      <c r="D245" s="272"/>
      <c r="E245" s="272"/>
      <c r="F245" s="50"/>
      <c r="G245" s="50"/>
      <c r="H245" s="51"/>
      <c r="I245" s="148"/>
      <c r="J245" s="148"/>
    </row>
    <row r="246" spans="2:10" ht="15.75" hidden="1" customHeight="1" outlineLevel="1" x14ac:dyDescent="0.25">
      <c r="B246" s="237" t="s">
        <v>207</v>
      </c>
      <c r="C246" s="272"/>
      <c r="D246" s="50"/>
      <c r="E246" s="50"/>
      <c r="F246" s="50"/>
      <c r="G246" s="50"/>
      <c r="H246" s="51"/>
      <c r="I246" s="148"/>
      <c r="J246" s="148"/>
    </row>
    <row r="247" spans="2:10" ht="33" hidden="1" outlineLevel="1" x14ac:dyDescent="0.25">
      <c r="B247" s="145" t="s">
        <v>12</v>
      </c>
      <c r="C247" s="145" t="s">
        <v>13</v>
      </c>
      <c r="D247" s="273" t="s">
        <v>14</v>
      </c>
      <c r="E247" s="273"/>
      <c r="F247" s="273"/>
      <c r="G247" s="145" t="s">
        <v>15</v>
      </c>
      <c r="H247" s="145" t="s">
        <v>16</v>
      </c>
      <c r="I247" s="148"/>
      <c r="J247" s="148"/>
    </row>
    <row r="248" spans="2:10" ht="16.5" hidden="1" outlineLevel="1" x14ac:dyDescent="0.25">
      <c r="B248" s="146"/>
      <c r="C248" s="146"/>
      <c r="D248" s="271"/>
      <c r="E248" s="271"/>
      <c r="F248" s="271"/>
      <c r="G248" s="146"/>
      <c r="H248" s="146"/>
      <c r="I248" s="148"/>
      <c r="J248" s="148"/>
    </row>
    <row r="249" spans="2:10" ht="15.75" hidden="1" customHeight="1" outlineLevel="1" x14ac:dyDescent="0.25">
      <c r="B249" s="237" t="s">
        <v>146</v>
      </c>
      <c r="C249" s="272"/>
      <c r="D249" s="238"/>
      <c r="E249" s="249"/>
      <c r="F249" s="249"/>
      <c r="G249" s="249"/>
      <c r="H249" s="250"/>
      <c r="I249" s="148"/>
      <c r="J249" s="148"/>
    </row>
    <row r="250" spans="2:10" ht="33" hidden="1" outlineLevel="1" x14ac:dyDescent="0.25">
      <c r="B250" s="53" t="s">
        <v>19</v>
      </c>
      <c r="C250" s="261"/>
      <c r="D250" s="250"/>
      <c r="E250" s="53" t="s">
        <v>20</v>
      </c>
      <c r="F250" s="261"/>
      <c r="G250" s="249"/>
      <c r="H250" s="250"/>
      <c r="I250" s="148"/>
      <c r="J250" s="148"/>
    </row>
    <row r="251" spans="2:10" ht="33" hidden="1" outlineLevel="1" x14ac:dyDescent="0.25">
      <c r="B251" s="145" t="s">
        <v>12</v>
      </c>
      <c r="C251" s="145" t="s">
        <v>13</v>
      </c>
      <c r="D251" s="273" t="s">
        <v>14</v>
      </c>
      <c r="E251" s="273"/>
      <c r="F251" s="273"/>
      <c r="G251" s="145" t="s">
        <v>15</v>
      </c>
      <c r="H251" s="145" t="s">
        <v>16</v>
      </c>
      <c r="I251" s="148"/>
      <c r="J251" s="148"/>
    </row>
    <row r="252" spans="2:10" ht="16.5" hidden="1" outlineLevel="1" x14ac:dyDescent="0.25">
      <c r="B252" s="146"/>
      <c r="C252" s="146"/>
      <c r="D252" s="271"/>
      <c r="E252" s="271"/>
      <c r="F252" s="271"/>
      <c r="G252" s="146"/>
      <c r="H252" s="146"/>
      <c r="I252" s="148"/>
      <c r="J252" s="148"/>
    </row>
    <row r="253" spans="2:10" ht="15.75" hidden="1" customHeight="1" outlineLevel="1" x14ac:dyDescent="0.25">
      <c r="B253" s="237" t="s">
        <v>146</v>
      </c>
      <c r="C253" s="272"/>
      <c r="D253" s="238"/>
      <c r="E253" s="249"/>
      <c r="F253" s="249"/>
      <c r="G253" s="249"/>
      <c r="H253" s="250"/>
      <c r="I253" s="148"/>
      <c r="J253" s="148"/>
    </row>
    <row r="254" spans="2:10" ht="33" hidden="1" outlineLevel="1" x14ac:dyDescent="0.25">
      <c r="B254" s="53" t="s">
        <v>19</v>
      </c>
      <c r="C254" s="261"/>
      <c r="D254" s="250"/>
      <c r="E254" s="53" t="s">
        <v>20</v>
      </c>
      <c r="F254" s="261"/>
      <c r="G254" s="249"/>
      <c r="H254" s="250"/>
      <c r="I254" s="148"/>
      <c r="J254" s="148"/>
    </row>
    <row r="255" spans="2:10" ht="17.25" hidden="1" outlineLevel="1" thickBot="1" x14ac:dyDescent="0.3">
      <c r="B255" s="57"/>
      <c r="C255" s="57"/>
      <c r="D255" s="57"/>
      <c r="E255" s="57"/>
      <c r="F255" s="57"/>
      <c r="G255" s="57"/>
      <c r="H255" s="57"/>
      <c r="I255" s="148"/>
      <c r="J255" s="148"/>
    </row>
    <row r="256" spans="2:10" ht="17.25" collapsed="1" thickBot="1" x14ac:dyDescent="0.3">
      <c r="B256" s="283" t="s">
        <v>1411</v>
      </c>
      <c r="C256" s="284"/>
      <c r="D256" s="284"/>
      <c r="E256" s="284"/>
      <c r="F256" s="284"/>
      <c r="G256" s="284"/>
      <c r="H256" s="285"/>
      <c r="I256" s="148"/>
      <c r="J256" s="148"/>
    </row>
    <row r="257" spans="2:10" ht="15.75" hidden="1" customHeight="1" outlineLevel="1" x14ac:dyDescent="0.25">
      <c r="B257" s="286" t="s">
        <v>139</v>
      </c>
      <c r="C257" s="287"/>
      <c r="D257" s="288"/>
      <c r="E257" s="288"/>
      <c r="F257" s="288"/>
      <c r="G257" s="288"/>
      <c r="H257" s="289"/>
      <c r="I257" s="148"/>
      <c r="J257" s="148"/>
    </row>
    <row r="258" spans="2:10" ht="15.75" hidden="1" customHeight="1" outlineLevel="1" x14ac:dyDescent="0.25">
      <c r="B258" s="228" t="s">
        <v>140</v>
      </c>
      <c r="C258" s="270"/>
      <c r="D258" s="251"/>
      <c r="E258" s="251"/>
      <c r="F258" s="251"/>
      <c r="G258" s="251"/>
      <c r="H258" s="252"/>
      <c r="I258" s="148"/>
      <c r="J258" s="148"/>
    </row>
    <row r="259" spans="2:10" ht="15.75" hidden="1" customHeight="1" outlineLevel="1" x14ac:dyDescent="0.25">
      <c r="B259" s="228" t="s">
        <v>141</v>
      </c>
      <c r="C259" s="270"/>
      <c r="D259" s="251"/>
      <c r="E259" s="251"/>
      <c r="F259" s="251"/>
      <c r="G259" s="251"/>
      <c r="H259" s="252"/>
      <c r="I259" s="148"/>
      <c r="J259" s="148"/>
    </row>
    <row r="260" spans="2:10" ht="15.75" hidden="1" customHeight="1" outlineLevel="1" x14ac:dyDescent="0.25">
      <c r="B260" s="228" t="s">
        <v>142</v>
      </c>
      <c r="C260" s="270"/>
      <c r="D260" s="251"/>
      <c r="E260" s="251"/>
      <c r="F260" s="251"/>
      <c r="G260" s="251"/>
      <c r="H260" s="252"/>
      <c r="I260" s="148"/>
      <c r="J260" s="148"/>
    </row>
    <row r="261" spans="2:10" ht="15.75" hidden="1" customHeight="1" outlineLevel="1" x14ac:dyDescent="0.25">
      <c r="B261" s="228" t="s">
        <v>143</v>
      </c>
      <c r="C261" s="270"/>
      <c r="D261" s="251"/>
      <c r="E261" s="251"/>
      <c r="F261" s="251"/>
      <c r="G261" s="251"/>
      <c r="H261" s="252"/>
      <c r="I261" s="148"/>
      <c r="J261" s="148"/>
    </row>
    <row r="262" spans="2:10" ht="15.75" hidden="1" customHeight="1" outlineLevel="1" x14ac:dyDescent="0.25">
      <c r="B262" s="228" t="s">
        <v>145</v>
      </c>
      <c r="C262" s="270"/>
      <c r="D262" s="280"/>
      <c r="E262" s="281"/>
      <c r="F262" s="144" t="s">
        <v>144</v>
      </c>
      <c r="G262" s="251"/>
      <c r="H262" s="252"/>
      <c r="I262" s="148"/>
      <c r="J262" s="148"/>
    </row>
    <row r="263" spans="2:10" ht="15.75" hidden="1" customHeight="1" outlineLevel="1" x14ac:dyDescent="0.25">
      <c r="B263" s="228" t="s">
        <v>1353</v>
      </c>
      <c r="C263" s="270"/>
      <c r="D263" s="282"/>
      <c r="E263" s="281"/>
      <c r="F263" s="50"/>
      <c r="G263" s="50"/>
      <c r="H263" s="51"/>
      <c r="I263" s="148"/>
      <c r="J263" s="148"/>
    </row>
    <row r="264" spans="2:10" ht="15.75" hidden="1" customHeight="1" outlineLevel="1" x14ac:dyDescent="0.25">
      <c r="B264" s="237" t="s">
        <v>204</v>
      </c>
      <c r="C264" s="272"/>
      <c r="D264" s="50"/>
      <c r="E264" s="50"/>
      <c r="F264" s="50"/>
      <c r="G264" s="50"/>
      <c r="H264" s="51"/>
      <c r="I264" s="148"/>
      <c r="J264" s="148"/>
    </row>
    <row r="265" spans="2:10" ht="33" hidden="1" outlineLevel="1" x14ac:dyDescent="0.25">
      <c r="B265" s="145" t="s">
        <v>12</v>
      </c>
      <c r="C265" s="145" t="s">
        <v>13</v>
      </c>
      <c r="D265" s="273" t="s">
        <v>14</v>
      </c>
      <c r="E265" s="273"/>
      <c r="F265" s="273"/>
      <c r="G265" s="145" t="s">
        <v>15</v>
      </c>
      <c r="H265" s="145" t="s">
        <v>16</v>
      </c>
      <c r="I265" s="148"/>
      <c r="J265" s="148"/>
    </row>
    <row r="266" spans="2:10" ht="16.5" hidden="1" outlineLevel="1" x14ac:dyDescent="0.25">
      <c r="B266" s="146"/>
      <c r="C266" s="146"/>
      <c r="D266" s="271"/>
      <c r="E266" s="271"/>
      <c r="F266" s="271"/>
      <c r="G266" s="146"/>
      <c r="H266" s="146"/>
      <c r="I266" s="148"/>
      <c r="J266" s="148"/>
    </row>
    <row r="267" spans="2:10" ht="16.5" hidden="1" outlineLevel="1" x14ac:dyDescent="0.25">
      <c r="B267" s="146"/>
      <c r="C267" s="146"/>
      <c r="D267" s="261"/>
      <c r="E267" s="249"/>
      <c r="F267" s="250"/>
      <c r="G267" s="146"/>
      <c r="H267" s="146"/>
      <c r="I267" s="148"/>
      <c r="J267" s="148"/>
    </row>
    <row r="268" spans="2:10" ht="16.5" hidden="1" outlineLevel="1" x14ac:dyDescent="0.25">
      <c r="B268" s="146"/>
      <c r="C268" s="146"/>
      <c r="D268" s="261"/>
      <c r="E268" s="249"/>
      <c r="F268" s="250"/>
      <c r="G268" s="146"/>
      <c r="H268" s="146"/>
      <c r="I268" s="148"/>
      <c r="J268" s="148"/>
    </row>
    <row r="269" spans="2:10" ht="15.75" hidden="1" customHeight="1" outlineLevel="1" x14ac:dyDescent="0.25">
      <c r="B269" s="237" t="s">
        <v>1412</v>
      </c>
      <c r="C269" s="238"/>
      <c r="D269" s="278"/>
      <c r="E269" s="251"/>
      <c r="F269" s="251"/>
      <c r="G269" s="251"/>
      <c r="H269" s="252"/>
      <c r="I269" s="148"/>
      <c r="J269" s="148"/>
    </row>
    <row r="270" spans="2:10" ht="15.75" hidden="1" customHeight="1" outlineLevel="1" x14ac:dyDescent="0.25">
      <c r="B270" s="279" t="s">
        <v>1413</v>
      </c>
      <c r="C270" s="279"/>
      <c r="D270" s="279"/>
      <c r="E270" s="279"/>
      <c r="F270" s="279"/>
      <c r="G270" s="279"/>
      <c r="H270" s="279"/>
      <c r="I270" s="148"/>
      <c r="J270" s="148"/>
    </row>
    <row r="271" spans="2:10" ht="15.75" hidden="1" customHeight="1" outlineLevel="1" x14ac:dyDescent="0.25">
      <c r="B271" s="228" t="s">
        <v>159</v>
      </c>
      <c r="C271" s="270"/>
      <c r="D271" s="278"/>
      <c r="E271" s="251"/>
      <c r="F271" s="251"/>
      <c r="G271" s="251"/>
      <c r="H271" s="252"/>
      <c r="I271" s="148"/>
      <c r="J271" s="148"/>
    </row>
    <row r="272" spans="2:10" ht="15.75" hidden="1" customHeight="1" outlineLevel="1" x14ac:dyDescent="0.25">
      <c r="B272" s="228" t="s">
        <v>160</v>
      </c>
      <c r="C272" s="270"/>
      <c r="D272" s="278"/>
      <c r="E272" s="251"/>
      <c r="F272" s="251"/>
      <c r="G272" s="251"/>
      <c r="H272" s="252"/>
      <c r="I272" s="148"/>
      <c r="J272" s="148"/>
    </row>
    <row r="273" spans="2:10" ht="15.75" hidden="1" customHeight="1" outlineLevel="1" x14ac:dyDescent="0.25">
      <c r="B273" s="237" t="s">
        <v>205</v>
      </c>
      <c r="C273" s="272"/>
      <c r="D273" s="272"/>
      <c r="E273" s="272"/>
      <c r="F273" s="50"/>
      <c r="G273" s="50"/>
      <c r="H273" s="51"/>
      <c r="I273" s="148"/>
      <c r="J273" s="148"/>
    </row>
    <row r="274" spans="2:10" ht="33" hidden="1" outlineLevel="1" x14ac:dyDescent="0.25">
      <c r="B274" s="145" t="s">
        <v>12</v>
      </c>
      <c r="C274" s="145" t="s">
        <v>13</v>
      </c>
      <c r="D274" s="273" t="s">
        <v>14</v>
      </c>
      <c r="E274" s="273"/>
      <c r="F274" s="273"/>
      <c r="G274" s="145" t="s">
        <v>15</v>
      </c>
      <c r="H274" s="145" t="s">
        <v>16</v>
      </c>
      <c r="I274" s="148"/>
      <c r="J274" s="148"/>
    </row>
    <row r="275" spans="2:10" ht="16.5" hidden="1" outlineLevel="1" x14ac:dyDescent="0.25">
      <c r="B275" s="146"/>
      <c r="C275" s="146"/>
      <c r="D275" s="261"/>
      <c r="E275" s="249"/>
      <c r="F275" s="250"/>
      <c r="G275" s="146"/>
      <c r="H275" s="146"/>
      <c r="I275" s="148"/>
      <c r="J275" s="148"/>
    </row>
    <row r="276" spans="2:10" ht="16.5" hidden="1" outlineLevel="1" x14ac:dyDescent="0.25">
      <c r="B276" s="146"/>
      <c r="C276" s="146"/>
      <c r="D276" s="261"/>
      <c r="E276" s="249"/>
      <c r="F276" s="250"/>
      <c r="G276" s="146"/>
      <c r="H276" s="146"/>
      <c r="I276" s="148"/>
      <c r="J276" s="148"/>
    </row>
    <row r="277" spans="2:10" ht="16.5" hidden="1" outlineLevel="1" x14ac:dyDescent="0.25">
      <c r="B277" s="146"/>
      <c r="C277" s="146"/>
      <c r="D277" s="271"/>
      <c r="E277" s="271"/>
      <c r="F277" s="271"/>
      <c r="G277" s="146"/>
      <c r="H277" s="146"/>
      <c r="I277" s="148"/>
      <c r="J277" s="148"/>
    </row>
    <row r="278" spans="2:10" ht="15.75" hidden="1" customHeight="1" outlineLevel="1" x14ac:dyDescent="0.25">
      <c r="B278" s="279" t="s">
        <v>1414</v>
      </c>
      <c r="C278" s="279"/>
      <c r="D278" s="279"/>
      <c r="E278" s="279"/>
      <c r="F278" s="279"/>
      <c r="G278" s="279"/>
      <c r="H278" s="279"/>
      <c r="I278" s="148"/>
      <c r="J278" s="148"/>
    </row>
    <row r="279" spans="2:10" ht="15.75" hidden="1" customHeight="1" outlineLevel="1" x14ac:dyDescent="0.25">
      <c r="B279" s="237" t="s">
        <v>206</v>
      </c>
      <c r="C279" s="272"/>
      <c r="D279" s="272"/>
      <c r="E279" s="272"/>
      <c r="F279" s="50"/>
      <c r="G279" s="50"/>
      <c r="H279" s="51"/>
      <c r="I279" s="148"/>
      <c r="J279" s="148"/>
    </row>
    <row r="280" spans="2:10" ht="15.75" hidden="1" customHeight="1" outlineLevel="1" x14ac:dyDescent="0.25">
      <c r="B280" s="237" t="s">
        <v>207</v>
      </c>
      <c r="C280" s="272"/>
      <c r="D280" s="50"/>
      <c r="E280" s="50"/>
      <c r="F280" s="50"/>
      <c r="G280" s="50"/>
      <c r="H280" s="51"/>
      <c r="I280" s="148"/>
      <c r="J280" s="148"/>
    </row>
    <row r="281" spans="2:10" ht="33" hidden="1" outlineLevel="1" x14ac:dyDescent="0.25">
      <c r="B281" s="145" t="s">
        <v>12</v>
      </c>
      <c r="C281" s="145" t="s">
        <v>13</v>
      </c>
      <c r="D281" s="273" t="s">
        <v>14</v>
      </c>
      <c r="E281" s="273"/>
      <c r="F281" s="273"/>
      <c r="G281" s="145" t="s">
        <v>15</v>
      </c>
      <c r="H281" s="145" t="s">
        <v>16</v>
      </c>
      <c r="I281" s="148"/>
      <c r="J281" s="148"/>
    </row>
    <row r="282" spans="2:10" ht="16.5" hidden="1" outlineLevel="1" x14ac:dyDescent="0.25">
      <c r="B282" s="146"/>
      <c r="C282" s="146"/>
      <c r="D282" s="271"/>
      <c r="E282" s="271"/>
      <c r="F282" s="271"/>
      <c r="G282" s="146"/>
      <c r="H282" s="146"/>
      <c r="I282" s="148"/>
      <c r="J282" s="148"/>
    </row>
    <row r="283" spans="2:10" ht="15.75" hidden="1" customHeight="1" outlineLevel="1" x14ac:dyDescent="0.25">
      <c r="B283" s="237" t="s">
        <v>146</v>
      </c>
      <c r="C283" s="272"/>
      <c r="D283" s="238"/>
      <c r="E283" s="249"/>
      <c r="F283" s="249"/>
      <c r="G283" s="249"/>
      <c r="H283" s="250"/>
      <c r="I283" s="148"/>
      <c r="J283" s="148"/>
    </row>
    <row r="284" spans="2:10" ht="33" hidden="1" outlineLevel="1" x14ac:dyDescent="0.25">
      <c r="B284" s="53" t="s">
        <v>19</v>
      </c>
      <c r="C284" s="261"/>
      <c r="D284" s="250"/>
      <c r="E284" s="53" t="s">
        <v>20</v>
      </c>
      <c r="F284" s="261"/>
      <c r="G284" s="249"/>
      <c r="H284" s="250"/>
      <c r="I284" s="148"/>
      <c r="J284" s="148"/>
    </row>
    <row r="285" spans="2:10" ht="33" hidden="1" outlineLevel="1" x14ac:dyDescent="0.25">
      <c r="B285" s="145" t="s">
        <v>12</v>
      </c>
      <c r="C285" s="145" t="s">
        <v>13</v>
      </c>
      <c r="D285" s="273" t="s">
        <v>14</v>
      </c>
      <c r="E285" s="273"/>
      <c r="F285" s="273"/>
      <c r="G285" s="145" t="s">
        <v>15</v>
      </c>
      <c r="H285" s="145" t="s">
        <v>16</v>
      </c>
      <c r="I285" s="148"/>
      <c r="J285" s="148"/>
    </row>
    <row r="286" spans="2:10" ht="16.5" hidden="1" outlineLevel="1" x14ac:dyDescent="0.25">
      <c r="B286" s="146"/>
      <c r="C286" s="146"/>
      <c r="D286" s="271"/>
      <c r="E286" s="271"/>
      <c r="F286" s="271"/>
      <c r="G286" s="146"/>
      <c r="H286" s="146"/>
      <c r="I286" s="148"/>
      <c r="J286" s="148"/>
    </row>
    <row r="287" spans="2:10" ht="15.75" hidden="1" customHeight="1" outlineLevel="1" x14ac:dyDescent="0.25">
      <c r="B287" s="237" t="s">
        <v>146</v>
      </c>
      <c r="C287" s="272"/>
      <c r="D287" s="238"/>
      <c r="E287" s="249"/>
      <c r="F287" s="249"/>
      <c r="G287" s="249"/>
      <c r="H287" s="250"/>
      <c r="I287" s="148"/>
      <c r="J287" s="148"/>
    </row>
    <row r="288" spans="2:10" ht="33" hidden="1" outlineLevel="1" x14ac:dyDescent="0.25">
      <c r="B288" s="53" t="s">
        <v>19</v>
      </c>
      <c r="C288" s="261"/>
      <c r="D288" s="250"/>
      <c r="E288" s="53" t="s">
        <v>20</v>
      </c>
      <c r="F288" s="261"/>
      <c r="G288" s="249"/>
      <c r="H288" s="250"/>
      <c r="I288" s="148"/>
      <c r="J288" s="148"/>
    </row>
    <row r="289" spans="2:10" ht="17.25" hidden="1" outlineLevel="1" thickBot="1" x14ac:dyDescent="0.3">
      <c r="B289" s="57"/>
      <c r="C289" s="57"/>
      <c r="D289" s="57"/>
      <c r="E289" s="57"/>
      <c r="F289" s="57"/>
      <c r="G289" s="57"/>
      <c r="H289" s="57"/>
      <c r="I289" s="148"/>
      <c r="J289" s="148"/>
    </row>
    <row r="290" spans="2:10" ht="17.25" collapsed="1" thickBot="1" x14ac:dyDescent="0.3">
      <c r="B290" s="283" t="s">
        <v>1415</v>
      </c>
      <c r="C290" s="284"/>
      <c r="D290" s="284"/>
      <c r="E290" s="284"/>
      <c r="F290" s="284"/>
      <c r="G290" s="284"/>
      <c r="H290" s="285"/>
      <c r="I290" s="148"/>
      <c r="J290" s="148"/>
    </row>
    <row r="291" spans="2:10" ht="15.75" hidden="1" customHeight="1" outlineLevel="1" x14ac:dyDescent="0.25">
      <c r="B291" s="286" t="s">
        <v>139</v>
      </c>
      <c r="C291" s="287"/>
      <c r="D291" s="288"/>
      <c r="E291" s="288"/>
      <c r="F291" s="288"/>
      <c r="G291" s="288"/>
      <c r="H291" s="289"/>
      <c r="I291" s="148"/>
      <c r="J291" s="148"/>
    </row>
    <row r="292" spans="2:10" ht="15.75" hidden="1" customHeight="1" outlineLevel="1" x14ac:dyDescent="0.25">
      <c r="B292" s="228" t="s">
        <v>140</v>
      </c>
      <c r="C292" s="270"/>
      <c r="D292" s="251"/>
      <c r="E292" s="251"/>
      <c r="F292" s="251"/>
      <c r="G292" s="251"/>
      <c r="H292" s="252"/>
      <c r="I292" s="148"/>
      <c r="J292" s="148"/>
    </row>
    <row r="293" spans="2:10" ht="15.75" hidden="1" customHeight="1" outlineLevel="1" x14ac:dyDescent="0.25">
      <c r="B293" s="228" t="s">
        <v>141</v>
      </c>
      <c r="C293" s="270"/>
      <c r="D293" s="251"/>
      <c r="E293" s="251"/>
      <c r="F293" s="251"/>
      <c r="G293" s="251"/>
      <c r="H293" s="252"/>
      <c r="I293" s="148"/>
      <c r="J293" s="148"/>
    </row>
    <row r="294" spans="2:10" ht="15.75" hidden="1" customHeight="1" outlineLevel="1" x14ac:dyDescent="0.25">
      <c r="B294" s="228" t="s">
        <v>142</v>
      </c>
      <c r="C294" s="270"/>
      <c r="D294" s="251"/>
      <c r="E294" s="251"/>
      <c r="F294" s="251"/>
      <c r="G294" s="251"/>
      <c r="H294" s="252"/>
      <c r="I294" s="148"/>
      <c r="J294" s="148"/>
    </row>
    <row r="295" spans="2:10" ht="15.75" hidden="1" customHeight="1" outlineLevel="1" x14ac:dyDescent="0.25">
      <c r="B295" s="228" t="s">
        <v>143</v>
      </c>
      <c r="C295" s="270"/>
      <c r="D295" s="251"/>
      <c r="E295" s="251"/>
      <c r="F295" s="251"/>
      <c r="G295" s="251"/>
      <c r="H295" s="252"/>
      <c r="I295" s="148"/>
      <c r="J295" s="148"/>
    </row>
    <row r="296" spans="2:10" ht="15.75" hidden="1" customHeight="1" outlineLevel="1" x14ac:dyDescent="0.25">
      <c r="B296" s="228" t="s">
        <v>145</v>
      </c>
      <c r="C296" s="270"/>
      <c r="D296" s="280"/>
      <c r="E296" s="281"/>
      <c r="F296" s="144" t="s">
        <v>144</v>
      </c>
      <c r="G296" s="251"/>
      <c r="H296" s="252"/>
      <c r="I296" s="148"/>
      <c r="J296" s="148"/>
    </row>
    <row r="297" spans="2:10" ht="15.75" hidden="1" customHeight="1" outlineLevel="1" x14ac:dyDescent="0.25">
      <c r="B297" s="228" t="s">
        <v>1353</v>
      </c>
      <c r="C297" s="270"/>
      <c r="D297" s="282"/>
      <c r="E297" s="281"/>
      <c r="F297" s="50"/>
      <c r="G297" s="50"/>
      <c r="H297" s="51"/>
      <c r="I297" s="148"/>
      <c r="J297" s="148"/>
    </row>
    <row r="298" spans="2:10" ht="15.75" hidden="1" customHeight="1" outlineLevel="1" x14ac:dyDescent="0.25">
      <c r="B298" s="237" t="s">
        <v>204</v>
      </c>
      <c r="C298" s="272"/>
      <c r="D298" s="50"/>
      <c r="E298" s="50"/>
      <c r="F298" s="50"/>
      <c r="G298" s="50"/>
      <c r="H298" s="51"/>
      <c r="I298" s="148"/>
      <c r="J298" s="148"/>
    </row>
    <row r="299" spans="2:10" ht="33" hidden="1" outlineLevel="1" x14ac:dyDescent="0.25">
      <c r="B299" s="145" t="s">
        <v>12</v>
      </c>
      <c r="C299" s="145" t="s">
        <v>13</v>
      </c>
      <c r="D299" s="273" t="s">
        <v>14</v>
      </c>
      <c r="E299" s="273"/>
      <c r="F299" s="273"/>
      <c r="G299" s="145" t="s">
        <v>15</v>
      </c>
      <c r="H299" s="145" t="s">
        <v>16</v>
      </c>
      <c r="I299" s="148"/>
      <c r="J299" s="148"/>
    </row>
    <row r="300" spans="2:10" ht="16.5" hidden="1" outlineLevel="1" x14ac:dyDescent="0.25">
      <c r="B300" s="146"/>
      <c r="C300" s="146"/>
      <c r="D300" s="271"/>
      <c r="E300" s="271"/>
      <c r="F300" s="271"/>
      <c r="G300" s="146"/>
      <c r="H300" s="146"/>
      <c r="I300" s="148"/>
      <c r="J300" s="148"/>
    </row>
    <row r="301" spans="2:10" ht="16.5" hidden="1" outlineLevel="1" x14ac:dyDescent="0.25">
      <c r="B301" s="146"/>
      <c r="C301" s="146"/>
      <c r="D301" s="261"/>
      <c r="E301" s="249"/>
      <c r="F301" s="250"/>
      <c r="G301" s="146"/>
      <c r="H301" s="146"/>
      <c r="I301" s="148"/>
      <c r="J301" s="148"/>
    </row>
    <row r="302" spans="2:10" ht="16.5" hidden="1" outlineLevel="1" x14ac:dyDescent="0.25">
      <c r="B302" s="146"/>
      <c r="C302" s="146"/>
      <c r="D302" s="261"/>
      <c r="E302" s="249"/>
      <c r="F302" s="250"/>
      <c r="G302" s="146"/>
      <c r="H302" s="146"/>
      <c r="I302" s="148"/>
      <c r="J302" s="148"/>
    </row>
    <row r="303" spans="2:10" ht="15.75" hidden="1" customHeight="1" outlineLevel="1" x14ac:dyDescent="0.25">
      <c r="B303" s="237" t="s">
        <v>1416</v>
      </c>
      <c r="C303" s="238"/>
      <c r="D303" s="278"/>
      <c r="E303" s="251"/>
      <c r="F303" s="251"/>
      <c r="G303" s="251"/>
      <c r="H303" s="252"/>
      <c r="I303" s="148"/>
      <c r="J303" s="148"/>
    </row>
    <row r="304" spans="2:10" ht="15.75" hidden="1" customHeight="1" outlineLevel="1" x14ac:dyDescent="0.25">
      <c r="B304" s="279" t="s">
        <v>1417</v>
      </c>
      <c r="C304" s="279"/>
      <c r="D304" s="279"/>
      <c r="E304" s="279"/>
      <c r="F304" s="279"/>
      <c r="G304" s="279"/>
      <c r="H304" s="279"/>
      <c r="I304" s="148"/>
      <c r="J304" s="148"/>
    </row>
    <row r="305" spans="2:10" ht="15.75" hidden="1" customHeight="1" outlineLevel="1" x14ac:dyDescent="0.25">
      <c r="B305" s="228" t="s">
        <v>159</v>
      </c>
      <c r="C305" s="270"/>
      <c r="D305" s="278"/>
      <c r="E305" s="251"/>
      <c r="F305" s="251"/>
      <c r="G305" s="251"/>
      <c r="H305" s="252"/>
      <c r="I305" s="148"/>
      <c r="J305" s="148"/>
    </row>
    <row r="306" spans="2:10" ht="15.75" hidden="1" customHeight="1" outlineLevel="1" x14ac:dyDescent="0.25">
      <c r="B306" s="228" t="s">
        <v>160</v>
      </c>
      <c r="C306" s="270"/>
      <c r="D306" s="278"/>
      <c r="E306" s="251"/>
      <c r="F306" s="251"/>
      <c r="G306" s="251"/>
      <c r="H306" s="252"/>
      <c r="I306" s="148"/>
      <c r="J306" s="148"/>
    </row>
    <row r="307" spans="2:10" ht="15.75" hidden="1" customHeight="1" outlineLevel="1" x14ac:dyDescent="0.25">
      <c r="B307" s="237" t="s">
        <v>205</v>
      </c>
      <c r="C307" s="272"/>
      <c r="D307" s="272"/>
      <c r="E307" s="272"/>
      <c r="F307" s="50"/>
      <c r="G307" s="50"/>
      <c r="H307" s="51"/>
      <c r="I307" s="148"/>
      <c r="J307" s="148"/>
    </row>
    <row r="308" spans="2:10" ht="33" hidden="1" outlineLevel="1" x14ac:dyDescent="0.25">
      <c r="B308" s="145" t="s">
        <v>12</v>
      </c>
      <c r="C308" s="145" t="s">
        <v>13</v>
      </c>
      <c r="D308" s="273" t="s">
        <v>14</v>
      </c>
      <c r="E308" s="273"/>
      <c r="F308" s="273"/>
      <c r="G308" s="145" t="s">
        <v>15</v>
      </c>
      <c r="H308" s="145" t="s">
        <v>16</v>
      </c>
      <c r="I308" s="148"/>
      <c r="J308" s="148"/>
    </row>
    <row r="309" spans="2:10" ht="16.5" hidden="1" outlineLevel="1" x14ac:dyDescent="0.25">
      <c r="B309" s="146"/>
      <c r="C309" s="146"/>
      <c r="D309" s="261"/>
      <c r="E309" s="249"/>
      <c r="F309" s="250"/>
      <c r="G309" s="146"/>
      <c r="H309" s="146"/>
      <c r="I309" s="148"/>
      <c r="J309" s="148"/>
    </row>
    <row r="310" spans="2:10" ht="16.5" hidden="1" outlineLevel="1" x14ac:dyDescent="0.25">
      <c r="B310" s="146"/>
      <c r="C310" s="146"/>
      <c r="D310" s="261"/>
      <c r="E310" s="249"/>
      <c r="F310" s="250"/>
      <c r="G310" s="146"/>
      <c r="H310" s="146"/>
      <c r="I310" s="148"/>
      <c r="J310" s="148"/>
    </row>
    <row r="311" spans="2:10" ht="16.5" hidden="1" outlineLevel="1" x14ac:dyDescent="0.25">
      <c r="B311" s="146"/>
      <c r="C311" s="146"/>
      <c r="D311" s="271"/>
      <c r="E311" s="271"/>
      <c r="F311" s="271"/>
      <c r="G311" s="146"/>
      <c r="H311" s="146"/>
      <c r="I311" s="148"/>
      <c r="J311" s="148"/>
    </row>
    <row r="312" spans="2:10" ht="15.75" hidden="1" customHeight="1" outlineLevel="1" x14ac:dyDescent="0.25">
      <c r="B312" s="279" t="s">
        <v>1418</v>
      </c>
      <c r="C312" s="279"/>
      <c r="D312" s="279"/>
      <c r="E312" s="279"/>
      <c r="F312" s="279"/>
      <c r="G312" s="279"/>
      <c r="H312" s="279"/>
      <c r="I312" s="148"/>
      <c r="J312" s="148"/>
    </row>
    <row r="313" spans="2:10" ht="15.75" hidden="1" customHeight="1" outlineLevel="1" x14ac:dyDescent="0.25">
      <c r="B313" s="237" t="s">
        <v>206</v>
      </c>
      <c r="C313" s="272"/>
      <c r="D313" s="272"/>
      <c r="E313" s="272"/>
      <c r="F313" s="50"/>
      <c r="G313" s="50"/>
      <c r="H313" s="51"/>
      <c r="I313" s="148"/>
      <c r="J313" s="148"/>
    </row>
    <row r="314" spans="2:10" ht="15.75" hidden="1" customHeight="1" outlineLevel="1" x14ac:dyDescent="0.25">
      <c r="B314" s="237" t="s">
        <v>207</v>
      </c>
      <c r="C314" s="272"/>
      <c r="D314" s="50"/>
      <c r="E314" s="50"/>
      <c r="F314" s="50"/>
      <c r="G314" s="50"/>
      <c r="H314" s="51"/>
      <c r="I314" s="148"/>
      <c r="J314" s="148"/>
    </row>
    <row r="315" spans="2:10" ht="33" hidden="1" outlineLevel="1" x14ac:dyDescent="0.25">
      <c r="B315" s="145" t="s">
        <v>12</v>
      </c>
      <c r="C315" s="145" t="s">
        <v>13</v>
      </c>
      <c r="D315" s="273" t="s">
        <v>14</v>
      </c>
      <c r="E315" s="273"/>
      <c r="F315" s="273"/>
      <c r="G315" s="145" t="s">
        <v>15</v>
      </c>
      <c r="H315" s="145" t="s">
        <v>16</v>
      </c>
      <c r="I315" s="148"/>
      <c r="J315" s="148"/>
    </row>
    <row r="316" spans="2:10" ht="16.5" hidden="1" outlineLevel="1" x14ac:dyDescent="0.25">
      <c r="B316" s="146"/>
      <c r="C316" s="146"/>
      <c r="D316" s="271"/>
      <c r="E316" s="271"/>
      <c r="F316" s="271"/>
      <c r="G316" s="146"/>
      <c r="H316" s="146"/>
      <c r="I316" s="148"/>
      <c r="J316" s="148"/>
    </row>
    <row r="317" spans="2:10" ht="15.75" hidden="1" customHeight="1" outlineLevel="1" x14ac:dyDescent="0.25">
      <c r="B317" s="237" t="s">
        <v>146</v>
      </c>
      <c r="C317" s="272"/>
      <c r="D317" s="238"/>
      <c r="E317" s="249"/>
      <c r="F317" s="249"/>
      <c r="G317" s="249"/>
      <c r="H317" s="250"/>
      <c r="I317" s="148"/>
      <c r="J317" s="148"/>
    </row>
    <row r="318" spans="2:10" ht="33" hidden="1" outlineLevel="1" x14ac:dyDescent="0.25">
      <c r="B318" s="53" t="s">
        <v>19</v>
      </c>
      <c r="C318" s="261"/>
      <c r="D318" s="250"/>
      <c r="E318" s="53" t="s">
        <v>20</v>
      </c>
      <c r="F318" s="261"/>
      <c r="G318" s="249"/>
      <c r="H318" s="250"/>
      <c r="I318" s="148"/>
      <c r="J318" s="148"/>
    </row>
    <row r="319" spans="2:10" ht="33" hidden="1" outlineLevel="1" x14ac:dyDescent="0.25">
      <c r="B319" s="145" t="s">
        <v>12</v>
      </c>
      <c r="C319" s="145" t="s">
        <v>13</v>
      </c>
      <c r="D319" s="273" t="s">
        <v>14</v>
      </c>
      <c r="E319" s="273"/>
      <c r="F319" s="273"/>
      <c r="G319" s="145" t="s">
        <v>15</v>
      </c>
      <c r="H319" s="145" t="s">
        <v>16</v>
      </c>
      <c r="I319" s="148"/>
      <c r="J319" s="148"/>
    </row>
    <row r="320" spans="2:10" ht="16.5" hidden="1" outlineLevel="1" x14ac:dyDescent="0.25">
      <c r="B320" s="146"/>
      <c r="C320" s="146"/>
      <c r="D320" s="271"/>
      <c r="E320" s="271"/>
      <c r="F320" s="271"/>
      <c r="G320" s="146"/>
      <c r="H320" s="146"/>
      <c r="I320" s="148"/>
      <c r="J320" s="148"/>
    </row>
    <row r="321" spans="2:10" ht="15.75" hidden="1" customHeight="1" outlineLevel="1" x14ac:dyDescent="0.25">
      <c r="B321" s="237" t="s">
        <v>146</v>
      </c>
      <c r="C321" s="272"/>
      <c r="D321" s="238"/>
      <c r="E321" s="249"/>
      <c r="F321" s="249"/>
      <c r="G321" s="249"/>
      <c r="H321" s="250"/>
      <c r="I321" s="148"/>
      <c r="J321" s="148"/>
    </row>
    <row r="322" spans="2:10" ht="33" hidden="1" outlineLevel="1" x14ac:dyDescent="0.25">
      <c r="B322" s="53" t="s">
        <v>19</v>
      </c>
      <c r="C322" s="261"/>
      <c r="D322" s="250"/>
      <c r="E322" s="53" t="s">
        <v>20</v>
      </c>
      <c r="F322" s="261"/>
      <c r="G322" s="249"/>
      <c r="H322" s="250"/>
      <c r="I322" s="148"/>
      <c r="J322" s="148"/>
    </row>
    <row r="323" spans="2:10" ht="17.25" hidden="1" outlineLevel="1" thickBot="1" x14ac:dyDescent="0.3">
      <c r="B323" s="57"/>
      <c r="C323" s="57"/>
      <c r="D323" s="57"/>
      <c r="E323" s="57"/>
      <c r="F323" s="57"/>
      <c r="G323" s="57"/>
      <c r="H323" s="57"/>
      <c r="I323" s="148"/>
      <c r="J323" s="148"/>
    </row>
    <row r="324" spans="2:10" ht="17.25" collapsed="1" thickBot="1" x14ac:dyDescent="0.3">
      <c r="B324" s="283" t="s">
        <v>1419</v>
      </c>
      <c r="C324" s="284"/>
      <c r="D324" s="284"/>
      <c r="E324" s="284"/>
      <c r="F324" s="284"/>
      <c r="G324" s="284"/>
      <c r="H324" s="285"/>
      <c r="I324" s="148"/>
      <c r="J324" s="148"/>
    </row>
    <row r="325" spans="2:10" ht="15.75" hidden="1" customHeight="1" outlineLevel="1" x14ac:dyDescent="0.25">
      <c r="B325" s="286" t="s">
        <v>139</v>
      </c>
      <c r="C325" s="287"/>
      <c r="D325" s="288"/>
      <c r="E325" s="288"/>
      <c r="F325" s="288"/>
      <c r="G325" s="288"/>
      <c r="H325" s="289"/>
      <c r="I325" s="148"/>
      <c r="J325" s="148"/>
    </row>
    <row r="326" spans="2:10" ht="15.75" hidden="1" customHeight="1" outlineLevel="1" x14ac:dyDescent="0.25">
      <c r="B326" s="228" t="s">
        <v>140</v>
      </c>
      <c r="C326" s="270"/>
      <c r="D326" s="251"/>
      <c r="E326" s="251"/>
      <c r="F326" s="251"/>
      <c r="G326" s="251"/>
      <c r="H326" s="252"/>
      <c r="I326" s="148"/>
      <c r="J326" s="148"/>
    </row>
    <row r="327" spans="2:10" ht="15.75" hidden="1" customHeight="1" outlineLevel="1" x14ac:dyDescent="0.25">
      <c r="B327" s="228" t="s">
        <v>141</v>
      </c>
      <c r="C327" s="270"/>
      <c r="D327" s="251"/>
      <c r="E327" s="251"/>
      <c r="F327" s="251"/>
      <c r="G327" s="251"/>
      <c r="H327" s="252"/>
      <c r="I327" s="148"/>
      <c r="J327" s="148"/>
    </row>
    <row r="328" spans="2:10" ht="15.75" hidden="1" customHeight="1" outlineLevel="1" x14ac:dyDescent="0.25">
      <c r="B328" s="228" t="s">
        <v>142</v>
      </c>
      <c r="C328" s="270"/>
      <c r="D328" s="251"/>
      <c r="E328" s="251"/>
      <c r="F328" s="251"/>
      <c r="G328" s="251"/>
      <c r="H328" s="252"/>
      <c r="I328" s="148"/>
      <c r="J328" s="148"/>
    </row>
    <row r="329" spans="2:10" ht="15.75" hidden="1" customHeight="1" outlineLevel="1" x14ac:dyDescent="0.25">
      <c r="B329" s="228" t="s">
        <v>143</v>
      </c>
      <c r="C329" s="270"/>
      <c r="D329" s="251"/>
      <c r="E329" s="251"/>
      <c r="F329" s="251"/>
      <c r="G329" s="251"/>
      <c r="H329" s="252"/>
      <c r="I329" s="148"/>
      <c r="J329" s="148"/>
    </row>
    <row r="330" spans="2:10" ht="15.75" hidden="1" customHeight="1" outlineLevel="1" x14ac:dyDescent="0.25">
      <c r="B330" s="228" t="s">
        <v>145</v>
      </c>
      <c r="C330" s="270"/>
      <c r="D330" s="280"/>
      <c r="E330" s="281"/>
      <c r="F330" s="144" t="s">
        <v>144</v>
      </c>
      <c r="G330" s="251"/>
      <c r="H330" s="252"/>
      <c r="I330" s="148"/>
      <c r="J330" s="148"/>
    </row>
    <row r="331" spans="2:10" ht="15.75" hidden="1" customHeight="1" outlineLevel="1" x14ac:dyDescent="0.25">
      <c r="B331" s="228" t="s">
        <v>1353</v>
      </c>
      <c r="C331" s="270"/>
      <c r="D331" s="282"/>
      <c r="E331" s="281"/>
      <c r="F331" s="50"/>
      <c r="G331" s="50"/>
      <c r="H331" s="51"/>
      <c r="I331" s="148"/>
      <c r="J331" s="148"/>
    </row>
    <row r="332" spans="2:10" ht="15.75" hidden="1" customHeight="1" outlineLevel="1" x14ac:dyDescent="0.25">
      <c r="B332" s="237" t="s">
        <v>204</v>
      </c>
      <c r="C332" s="272"/>
      <c r="D332" s="50"/>
      <c r="E332" s="50"/>
      <c r="F332" s="50"/>
      <c r="G332" s="50"/>
      <c r="H332" s="51"/>
      <c r="I332" s="148"/>
      <c r="J332" s="148"/>
    </row>
    <row r="333" spans="2:10" ht="33" hidden="1" outlineLevel="1" x14ac:dyDescent="0.25">
      <c r="B333" s="145" t="s">
        <v>12</v>
      </c>
      <c r="C333" s="145" t="s">
        <v>13</v>
      </c>
      <c r="D333" s="273" t="s">
        <v>14</v>
      </c>
      <c r="E333" s="273"/>
      <c r="F333" s="273"/>
      <c r="G333" s="145" t="s">
        <v>15</v>
      </c>
      <c r="H333" s="145" t="s">
        <v>16</v>
      </c>
      <c r="I333" s="148"/>
      <c r="J333" s="148"/>
    </row>
    <row r="334" spans="2:10" ht="16.5" hidden="1" outlineLevel="1" x14ac:dyDescent="0.25">
      <c r="B334" s="146"/>
      <c r="C334" s="146"/>
      <c r="D334" s="271"/>
      <c r="E334" s="271"/>
      <c r="F334" s="271"/>
      <c r="G334" s="146"/>
      <c r="H334" s="146"/>
      <c r="I334" s="148"/>
      <c r="J334" s="148"/>
    </row>
    <row r="335" spans="2:10" ht="16.5" hidden="1" outlineLevel="1" x14ac:dyDescent="0.25">
      <c r="B335" s="146"/>
      <c r="C335" s="146"/>
      <c r="D335" s="261"/>
      <c r="E335" s="249"/>
      <c r="F335" s="250"/>
      <c r="G335" s="146"/>
      <c r="H335" s="146"/>
      <c r="I335" s="148"/>
      <c r="J335" s="148"/>
    </row>
    <row r="336" spans="2:10" ht="16.5" hidden="1" outlineLevel="1" x14ac:dyDescent="0.25">
      <c r="B336" s="146"/>
      <c r="C336" s="146"/>
      <c r="D336" s="261"/>
      <c r="E336" s="249"/>
      <c r="F336" s="250"/>
      <c r="G336" s="146"/>
      <c r="H336" s="146"/>
      <c r="I336" s="148"/>
      <c r="J336" s="148"/>
    </row>
    <row r="337" spans="2:10" ht="15.75" hidden="1" customHeight="1" outlineLevel="1" x14ac:dyDescent="0.25">
      <c r="B337" s="237" t="s">
        <v>1420</v>
      </c>
      <c r="C337" s="238"/>
      <c r="D337" s="278"/>
      <c r="E337" s="251"/>
      <c r="F337" s="251"/>
      <c r="G337" s="251"/>
      <c r="H337" s="252"/>
      <c r="I337" s="148"/>
      <c r="J337" s="148"/>
    </row>
    <row r="338" spans="2:10" ht="15.75" hidden="1" customHeight="1" outlineLevel="1" x14ac:dyDescent="0.25">
      <c r="B338" s="279" t="s">
        <v>1458</v>
      </c>
      <c r="C338" s="279"/>
      <c r="D338" s="279"/>
      <c r="E338" s="279"/>
      <c r="F338" s="279"/>
      <c r="G338" s="279"/>
      <c r="H338" s="279"/>
      <c r="I338" s="148"/>
      <c r="J338" s="148"/>
    </row>
    <row r="339" spans="2:10" ht="15.75" hidden="1" customHeight="1" outlineLevel="1" x14ac:dyDescent="0.25">
      <c r="B339" s="228" t="s">
        <v>159</v>
      </c>
      <c r="C339" s="270"/>
      <c r="D339" s="278"/>
      <c r="E339" s="251"/>
      <c r="F339" s="251"/>
      <c r="G339" s="251"/>
      <c r="H339" s="252"/>
      <c r="I339" s="148"/>
      <c r="J339" s="148"/>
    </row>
    <row r="340" spans="2:10" ht="15.75" hidden="1" customHeight="1" outlineLevel="1" x14ac:dyDescent="0.25">
      <c r="B340" s="228" t="s">
        <v>160</v>
      </c>
      <c r="C340" s="270"/>
      <c r="D340" s="278"/>
      <c r="E340" s="251"/>
      <c r="F340" s="251"/>
      <c r="G340" s="251"/>
      <c r="H340" s="252"/>
      <c r="I340" s="148"/>
      <c r="J340" s="148"/>
    </row>
    <row r="341" spans="2:10" ht="15.75" hidden="1" customHeight="1" outlineLevel="1" x14ac:dyDescent="0.25">
      <c r="B341" s="237" t="s">
        <v>205</v>
      </c>
      <c r="C341" s="272"/>
      <c r="D341" s="272"/>
      <c r="E341" s="272"/>
      <c r="F341" s="50"/>
      <c r="G341" s="50"/>
      <c r="H341" s="51"/>
      <c r="I341" s="148"/>
      <c r="J341" s="148"/>
    </row>
    <row r="342" spans="2:10" ht="33" hidden="1" outlineLevel="1" x14ac:dyDescent="0.25">
      <c r="B342" s="145" t="s">
        <v>12</v>
      </c>
      <c r="C342" s="145" t="s">
        <v>13</v>
      </c>
      <c r="D342" s="273" t="s">
        <v>14</v>
      </c>
      <c r="E342" s="273"/>
      <c r="F342" s="273"/>
      <c r="G342" s="145" t="s">
        <v>15</v>
      </c>
      <c r="H342" s="145" t="s">
        <v>16</v>
      </c>
      <c r="I342" s="148"/>
      <c r="J342" s="148"/>
    </row>
    <row r="343" spans="2:10" ht="16.5" hidden="1" outlineLevel="1" x14ac:dyDescent="0.25">
      <c r="B343" s="146"/>
      <c r="C343" s="146"/>
      <c r="D343" s="261"/>
      <c r="E343" s="249"/>
      <c r="F343" s="250"/>
      <c r="G343" s="146"/>
      <c r="H343" s="146"/>
      <c r="I343" s="148"/>
      <c r="J343" s="148"/>
    </row>
    <row r="344" spans="2:10" ht="16.5" hidden="1" outlineLevel="1" x14ac:dyDescent="0.25">
      <c r="B344" s="146"/>
      <c r="C344" s="146"/>
      <c r="D344" s="261"/>
      <c r="E344" s="249"/>
      <c r="F344" s="250"/>
      <c r="G344" s="146"/>
      <c r="H344" s="146"/>
      <c r="I344" s="148"/>
      <c r="J344" s="148"/>
    </row>
    <row r="345" spans="2:10" ht="16.5" hidden="1" outlineLevel="1" x14ac:dyDescent="0.25">
      <c r="B345" s="146"/>
      <c r="C345" s="146"/>
      <c r="D345" s="271"/>
      <c r="E345" s="271"/>
      <c r="F345" s="271"/>
      <c r="G345" s="146"/>
      <c r="H345" s="146"/>
      <c r="I345" s="148"/>
      <c r="J345" s="148"/>
    </row>
    <row r="346" spans="2:10" ht="15.75" hidden="1" customHeight="1" outlineLevel="1" x14ac:dyDescent="0.25">
      <c r="B346" s="279" t="s">
        <v>1421</v>
      </c>
      <c r="C346" s="279"/>
      <c r="D346" s="279"/>
      <c r="E346" s="279"/>
      <c r="F346" s="279"/>
      <c r="G346" s="279"/>
      <c r="H346" s="279"/>
      <c r="I346" s="148"/>
      <c r="J346" s="148"/>
    </row>
    <row r="347" spans="2:10" ht="15.75" hidden="1" customHeight="1" outlineLevel="1" x14ac:dyDescent="0.25">
      <c r="B347" s="237" t="s">
        <v>206</v>
      </c>
      <c r="C347" s="272"/>
      <c r="D347" s="272"/>
      <c r="E347" s="272"/>
      <c r="F347" s="50"/>
      <c r="G347" s="50"/>
      <c r="H347" s="51"/>
      <c r="I347" s="148"/>
      <c r="J347" s="148"/>
    </row>
    <row r="348" spans="2:10" ht="15.75" hidden="1" customHeight="1" outlineLevel="1" x14ac:dyDescent="0.25">
      <c r="B348" s="237" t="s">
        <v>207</v>
      </c>
      <c r="C348" s="272"/>
      <c r="D348" s="50"/>
      <c r="E348" s="50"/>
      <c r="F348" s="50"/>
      <c r="G348" s="50"/>
      <c r="H348" s="51"/>
      <c r="I348" s="148"/>
      <c r="J348" s="148"/>
    </row>
    <row r="349" spans="2:10" ht="33" hidden="1" outlineLevel="1" x14ac:dyDescent="0.25">
      <c r="B349" s="145" t="s">
        <v>12</v>
      </c>
      <c r="C349" s="145" t="s">
        <v>13</v>
      </c>
      <c r="D349" s="273" t="s">
        <v>14</v>
      </c>
      <c r="E349" s="273"/>
      <c r="F349" s="273"/>
      <c r="G349" s="145" t="s">
        <v>15</v>
      </c>
      <c r="H349" s="145" t="s">
        <v>16</v>
      </c>
      <c r="I349" s="148"/>
      <c r="J349" s="148"/>
    </row>
    <row r="350" spans="2:10" ht="16.5" hidden="1" outlineLevel="1" x14ac:dyDescent="0.25">
      <c r="B350" s="146"/>
      <c r="C350" s="146"/>
      <c r="D350" s="271"/>
      <c r="E350" s="271"/>
      <c r="F350" s="271"/>
      <c r="G350" s="146"/>
      <c r="H350" s="146"/>
      <c r="I350" s="148"/>
      <c r="J350" s="148"/>
    </row>
    <row r="351" spans="2:10" ht="15.75" hidden="1" customHeight="1" outlineLevel="1" x14ac:dyDescent="0.25">
      <c r="B351" s="237" t="s">
        <v>146</v>
      </c>
      <c r="C351" s="272"/>
      <c r="D351" s="238"/>
      <c r="E351" s="249"/>
      <c r="F351" s="249"/>
      <c r="G351" s="249"/>
      <c r="H351" s="250"/>
      <c r="I351" s="148"/>
      <c r="J351" s="148"/>
    </row>
    <row r="352" spans="2:10" ht="33" hidden="1" outlineLevel="1" x14ac:dyDescent="0.25">
      <c r="B352" s="53" t="s">
        <v>19</v>
      </c>
      <c r="C352" s="261"/>
      <c r="D352" s="250"/>
      <c r="E352" s="53" t="s">
        <v>20</v>
      </c>
      <c r="F352" s="261"/>
      <c r="G352" s="249"/>
      <c r="H352" s="250"/>
      <c r="I352" s="148"/>
      <c r="J352" s="148"/>
    </row>
    <row r="353" spans="2:10" ht="33" hidden="1" outlineLevel="1" x14ac:dyDescent="0.25">
      <c r="B353" s="145" t="s">
        <v>12</v>
      </c>
      <c r="C353" s="145" t="s">
        <v>13</v>
      </c>
      <c r="D353" s="273" t="s">
        <v>14</v>
      </c>
      <c r="E353" s="273"/>
      <c r="F353" s="273"/>
      <c r="G353" s="145" t="s">
        <v>15</v>
      </c>
      <c r="H353" s="145" t="s">
        <v>16</v>
      </c>
      <c r="I353" s="148"/>
      <c r="J353" s="148"/>
    </row>
    <row r="354" spans="2:10" ht="16.5" hidden="1" outlineLevel="1" x14ac:dyDescent="0.25">
      <c r="B354" s="146"/>
      <c r="C354" s="146"/>
      <c r="D354" s="271"/>
      <c r="E354" s="271"/>
      <c r="F354" s="271"/>
      <c r="G354" s="146"/>
      <c r="H354" s="146"/>
      <c r="I354" s="148"/>
      <c r="J354" s="148"/>
    </row>
    <row r="355" spans="2:10" ht="15.75" hidden="1" customHeight="1" outlineLevel="1" x14ac:dyDescent="0.25">
      <c r="B355" s="237" t="s">
        <v>146</v>
      </c>
      <c r="C355" s="272"/>
      <c r="D355" s="238"/>
      <c r="E355" s="249"/>
      <c r="F355" s="249"/>
      <c r="G355" s="249"/>
      <c r="H355" s="250"/>
      <c r="I355" s="148"/>
      <c r="J355" s="148"/>
    </row>
    <row r="356" spans="2:10" ht="33" hidden="1" outlineLevel="1" x14ac:dyDescent="0.25">
      <c r="B356" s="53" t="s">
        <v>19</v>
      </c>
      <c r="C356" s="261"/>
      <c r="D356" s="250"/>
      <c r="E356" s="53" t="s">
        <v>20</v>
      </c>
      <c r="F356" s="261"/>
      <c r="G356" s="249"/>
      <c r="H356" s="250"/>
      <c r="I356" s="148"/>
      <c r="J356" s="148"/>
    </row>
    <row r="357" spans="2:10" ht="17.25" collapsed="1" thickBot="1" x14ac:dyDescent="0.3">
      <c r="B357" s="57"/>
      <c r="C357" s="57"/>
      <c r="D357" s="57"/>
      <c r="E357" s="57"/>
      <c r="F357" s="57"/>
      <c r="G357" s="57"/>
      <c r="H357" s="57"/>
      <c r="I357" s="148"/>
      <c r="J357" s="148"/>
    </row>
    <row r="358" spans="2:10" ht="17.25" thickBot="1" x14ac:dyDescent="0.3">
      <c r="B358" s="353" t="s">
        <v>26</v>
      </c>
      <c r="C358" s="354"/>
      <c r="D358" s="354"/>
      <c r="E358" s="354"/>
      <c r="F358" s="354"/>
      <c r="G358" s="354"/>
      <c r="H358" s="355"/>
    </row>
    <row r="359" spans="2:10" ht="15.75" customHeight="1" x14ac:dyDescent="0.25">
      <c r="B359" s="286" t="s">
        <v>148</v>
      </c>
      <c r="C359" s="287"/>
      <c r="D359" s="288"/>
      <c r="E359" s="288"/>
      <c r="F359" s="288"/>
      <c r="G359" s="288"/>
      <c r="H359" s="289"/>
    </row>
    <row r="360" spans="2:10" ht="15.75" customHeight="1" x14ac:dyDescent="0.25">
      <c r="B360" s="228" t="s">
        <v>149</v>
      </c>
      <c r="C360" s="270"/>
      <c r="D360" s="251"/>
      <c r="E360" s="251"/>
      <c r="F360" s="251"/>
      <c r="G360" s="251"/>
      <c r="H360" s="252"/>
    </row>
    <row r="361" spans="2:10" ht="15.75" customHeight="1" x14ac:dyDescent="0.25">
      <c r="B361" s="228" t="s">
        <v>150</v>
      </c>
      <c r="C361" s="270"/>
      <c r="D361" s="247"/>
      <c r="E361" s="247"/>
      <c r="F361" s="247"/>
      <c r="G361" s="247"/>
      <c r="H361" s="248"/>
    </row>
    <row r="362" spans="2:10" ht="15.75" customHeight="1" x14ac:dyDescent="0.25">
      <c r="B362" s="228" t="s">
        <v>151</v>
      </c>
      <c r="C362" s="270"/>
      <c r="D362" s="251"/>
      <c r="E362" s="251"/>
      <c r="F362" s="251"/>
      <c r="G362" s="251"/>
      <c r="H362" s="252"/>
    </row>
    <row r="363" spans="2:10" ht="15.75" customHeight="1" x14ac:dyDescent="0.25">
      <c r="B363" s="228" t="s">
        <v>1</v>
      </c>
      <c r="C363" s="270"/>
      <c r="D363" s="247" t="s">
        <v>152</v>
      </c>
      <c r="E363" s="247"/>
      <c r="F363" s="247"/>
      <c r="G363" s="247"/>
      <c r="H363" s="248"/>
    </row>
    <row r="364" spans="2:10" ht="15.75" customHeight="1" x14ac:dyDescent="0.25">
      <c r="B364" s="228" t="s">
        <v>153</v>
      </c>
      <c r="C364" s="270"/>
      <c r="D364" s="247" t="str">
        <f>IF(D362=Číselníky!B5,Číselníky!C5,IF(D362=Číselníky!B6,Číselníky!C6,IF(D362=Číselníky!B7,Číselníky!C7,IF(D362=Číselníky!B8,Číselníky!C8,""))))</f>
        <v/>
      </c>
      <c r="E364" s="247"/>
      <c r="F364" s="247"/>
      <c r="G364" s="247"/>
      <c r="H364" s="248"/>
    </row>
    <row r="365" spans="2:10" ht="15.75" customHeight="1" x14ac:dyDescent="0.25">
      <c r="B365" s="228" t="s">
        <v>1282</v>
      </c>
      <c r="C365" s="270"/>
      <c r="D365" s="247" t="str">
        <f>IF(D362=Číselníky!B5,Číselníky!D5,IF(D362=Číselníky!B6,Číselníky!D6,IF(D362=Číselníky!B7,Číselníky!D7,IF(D362=Číselníky!B8,Číselníky!D8,""))))</f>
        <v/>
      </c>
      <c r="E365" s="247"/>
      <c r="F365" s="247"/>
      <c r="G365" s="247"/>
      <c r="H365" s="248"/>
    </row>
    <row r="366" spans="2:10" ht="15.75" customHeight="1" x14ac:dyDescent="0.25">
      <c r="B366" s="228" t="s">
        <v>154</v>
      </c>
      <c r="C366" s="270"/>
      <c r="D366" s="251"/>
      <c r="E366" s="251"/>
      <c r="F366" s="251"/>
      <c r="G366" s="251"/>
      <c r="H366" s="252"/>
    </row>
    <row r="367" spans="2:10" ht="15.75" customHeight="1" x14ac:dyDescent="0.25">
      <c r="B367" s="228" t="s">
        <v>155</v>
      </c>
      <c r="C367" s="270"/>
      <c r="D367" s="249"/>
      <c r="E367" s="249"/>
      <c r="F367" s="249"/>
      <c r="G367" s="249"/>
      <c r="H367" s="250"/>
    </row>
    <row r="368" spans="2:10" ht="15.75" customHeight="1" x14ac:dyDescent="0.25">
      <c r="B368" s="228" t="s">
        <v>156</v>
      </c>
      <c r="C368" s="270"/>
      <c r="D368" s="251"/>
      <c r="E368" s="251"/>
      <c r="F368" s="251"/>
      <c r="G368" s="251"/>
      <c r="H368" s="252"/>
    </row>
    <row r="369" spans="2:10" ht="15.75" customHeight="1" x14ac:dyDescent="0.25">
      <c r="B369" s="228" t="s">
        <v>157</v>
      </c>
      <c r="C369" s="270"/>
      <c r="D369" s="247" t="s">
        <v>161</v>
      </c>
      <c r="E369" s="247"/>
      <c r="F369" s="247"/>
      <c r="G369" s="247"/>
      <c r="H369" s="248"/>
    </row>
    <row r="370" spans="2:10" ht="15.75" customHeight="1" x14ac:dyDescent="0.25">
      <c r="B370" s="399" t="s">
        <v>27</v>
      </c>
      <c r="C370" s="400"/>
      <c r="D370" s="400"/>
      <c r="E370" s="400"/>
      <c r="F370" s="58"/>
      <c r="G370" s="58"/>
      <c r="H370" s="59"/>
      <c r="I370" s="396"/>
    </row>
    <row r="371" spans="2:10" ht="16.5" x14ac:dyDescent="0.25">
      <c r="B371" s="137"/>
      <c r="C371" s="303" t="s">
        <v>1386</v>
      </c>
      <c r="D371" s="303"/>
      <c r="E371" s="303"/>
      <c r="F371" s="303"/>
      <c r="G371" s="303"/>
      <c r="H371" s="304"/>
      <c r="I371" s="396"/>
      <c r="J371" s="134"/>
    </row>
    <row r="372" spans="2:10" ht="16.5" x14ac:dyDescent="0.25">
      <c r="B372" s="137"/>
      <c r="C372" s="303" t="s">
        <v>1387</v>
      </c>
      <c r="D372" s="303"/>
      <c r="E372" s="303"/>
      <c r="F372" s="303"/>
      <c r="G372" s="303"/>
      <c r="H372" s="304"/>
      <c r="I372" s="396"/>
      <c r="J372" s="134"/>
    </row>
    <row r="373" spans="2:10" ht="16.5" x14ac:dyDescent="0.25">
      <c r="B373" s="137"/>
      <c r="C373" s="303" t="s">
        <v>1388</v>
      </c>
      <c r="D373" s="303"/>
      <c r="E373" s="303"/>
      <c r="F373" s="303"/>
      <c r="G373" s="303"/>
      <c r="H373" s="304"/>
      <c r="I373" s="396"/>
      <c r="J373" s="134"/>
    </row>
    <row r="374" spans="2:10" ht="16.5" x14ac:dyDescent="0.25">
      <c r="B374" s="137"/>
      <c r="C374" s="303" t="s">
        <v>1389</v>
      </c>
      <c r="D374" s="303"/>
      <c r="E374" s="303"/>
      <c r="F374" s="303"/>
      <c r="G374" s="303"/>
      <c r="H374" s="304"/>
      <c r="I374" s="396"/>
      <c r="J374" s="134"/>
    </row>
    <row r="375" spans="2:10" ht="16.5" x14ac:dyDescent="0.25">
      <c r="B375" s="137"/>
      <c r="C375" s="303" t="s">
        <v>1390</v>
      </c>
      <c r="D375" s="303"/>
      <c r="E375" s="303"/>
      <c r="F375" s="303"/>
      <c r="G375" s="303"/>
      <c r="H375" s="304"/>
      <c r="I375" s="396"/>
      <c r="J375" s="134"/>
    </row>
    <row r="376" spans="2:10" ht="16.5" x14ac:dyDescent="0.25">
      <c r="B376" s="137"/>
      <c r="C376" s="303" t="s">
        <v>1391</v>
      </c>
      <c r="D376" s="303"/>
      <c r="E376" s="303"/>
      <c r="F376" s="303"/>
      <c r="G376" s="303"/>
      <c r="H376" s="304"/>
      <c r="I376" s="396"/>
      <c r="J376" s="134"/>
    </row>
    <row r="377" spans="2:10" ht="16.5" x14ac:dyDescent="0.25">
      <c r="B377" s="137"/>
      <c r="C377" s="303" t="s">
        <v>1392</v>
      </c>
      <c r="D377" s="303"/>
      <c r="E377" s="303"/>
      <c r="F377" s="303"/>
      <c r="G377" s="303"/>
      <c r="H377" s="304"/>
      <c r="I377" s="396"/>
      <c r="J377" s="134"/>
    </row>
    <row r="378" spans="2:10" ht="16.5" x14ac:dyDescent="0.25">
      <c r="B378" s="137"/>
      <c r="C378" s="303" t="s">
        <v>1393</v>
      </c>
      <c r="D378" s="303"/>
      <c r="E378" s="303"/>
      <c r="F378" s="303"/>
      <c r="G378" s="303"/>
      <c r="H378" s="304"/>
      <c r="I378" s="396"/>
      <c r="J378" s="134"/>
    </row>
    <row r="379" spans="2:10" ht="16.5" x14ac:dyDescent="0.25">
      <c r="B379" s="137"/>
      <c r="C379" s="303" t="s">
        <v>1394</v>
      </c>
      <c r="D379" s="303"/>
      <c r="E379" s="303"/>
      <c r="F379" s="303"/>
      <c r="G379" s="303"/>
      <c r="H379" s="304"/>
      <c r="I379" s="396"/>
      <c r="J379" s="134"/>
    </row>
    <row r="380" spans="2:10" ht="16.5" x14ac:dyDescent="0.25">
      <c r="B380" s="137"/>
      <c r="C380" s="303" t="s">
        <v>1395</v>
      </c>
      <c r="D380" s="303"/>
      <c r="E380" s="303"/>
      <c r="F380" s="303"/>
      <c r="G380" s="303"/>
      <c r="H380" s="304"/>
      <c r="I380" s="396"/>
      <c r="J380" s="134"/>
    </row>
    <row r="381" spans="2:10" ht="16.5" x14ac:dyDescent="0.25">
      <c r="B381" s="137"/>
      <c r="C381" s="303" t="s">
        <v>1396</v>
      </c>
      <c r="D381" s="303"/>
      <c r="E381" s="303"/>
      <c r="F381" s="303"/>
      <c r="G381" s="303"/>
      <c r="H381" s="304"/>
      <c r="I381" s="396"/>
      <c r="J381" s="134"/>
    </row>
    <row r="382" spans="2:10" ht="16.5" x14ac:dyDescent="0.25">
      <c r="B382" s="397" t="s">
        <v>28</v>
      </c>
      <c r="C382" s="397"/>
      <c r="D382" s="397"/>
      <c r="E382" s="397"/>
      <c r="F382" s="397"/>
      <c r="G382" s="397"/>
      <c r="H382" s="397"/>
      <c r="I382" s="396"/>
    </row>
    <row r="383" spans="2:10" ht="16.5" x14ac:dyDescent="0.25">
      <c r="B383" s="398" t="s">
        <v>1359</v>
      </c>
      <c r="C383" s="398"/>
      <c r="D383" s="398"/>
      <c r="E383" s="398"/>
      <c r="F383" s="398"/>
      <c r="G383" s="398"/>
      <c r="H383" s="398"/>
    </row>
    <row r="384" spans="2:10" ht="37.5" customHeight="1" x14ac:dyDescent="0.25">
      <c r="B384" s="308" t="s">
        <v>601</v>
      </c>
      <c r="C384" s="309"/>
      <c r="D384" s="309"/>
      <c r="E384" s="309"/>
      <c r="F384" s="309"/>
      <c r="G384" s="309"/>
      <c r="H384" s="310"/>
    </row>
    <row r="385" spans="2:8" ht="17.25" thickBot="1" x14ac:dyDescent="0.3">
      <c r="B385" s="47"/>
      <c r="C385" s="48"/>
      <c r="D385" s="48"/>
      <c r="E385" s="48"/>
      <c r="F385" s="48"/>
      <c r="G385" s="48"/>
      <c r="H385" s="48"/>
    </row>
    <row r="386" spans="2:8" ht="17.25" thickBot="1" x14ac:dyDescent="0.3">
      <c r="B386" s="353" t="s">
        <v>29</v>
      </c>
      <c r="C386" s="354"/>
      <c r="D386" s="354"/>
      <c r="E386" s="354"/>
      <c r="F386" s="354"/>
      <c r="G386" s="354"/>
      <c r="H386" s="355"/>
    </row>
    <row r="387" spans="2:8" ht="12" customHeight="1" x14ac:dyDescent="0.25">
      <c r="B387" s="393"/>
      <c r="C387" s="394"/>
      <c r="D387" s="394"/>
      <c r="E387" s="394"/>
      <c r="F387" s="394"/>
      <c r="G387" s="394"/>
      <c r="H387" s="395"/>
    </row>
    <row r="388" spans="2:8" ht="15.75" customHeight="1" x14ac:dyDescent="0.25">
      <c r="B388" s="211" t="s">
        <v>217</v>
      </c>
      <c r="C388" s="245"/>
      <c r="D388" s="245"/>
      <c r="E388" s="245"/>
      <c r="F388" s="60"/>
      <c r="G388" s="60"/>
      <c r="H388" s="61"/>
    </row>
    <row r="389" spans="2:8" ht="15.75" customHeight="1" x14ac:dyDescent="0.25">
      <c r="B389" s="228" t="s">
        <v>215</v>
      </c>
      <c r="C389" s="269"/>
      <c r="D389" s="270"/>
      <c r="E389" s="261"/>
      <c r="F389" s="249"/>
      <c r="G389" s="249"/>
      <c r="H389" s="250"/>
    </row>
    <row r="390" spans="2:8" ht="15.75" customHeight="1" x14ac:dyDescent="0.25">
      <c r="B390" s="228" t="s">
        <v>214</v>
      </c>
      <c r="C390" s="269"/>
      <c r="D390" s="270"/>
      <c r="E390" s="261"/>
      <c r="F390" s="249"/>
      <c r="G390" s="249"/>
      <c r="H390" s="250"/>
    </row>
    <row r="391" spans="2:8" ht="16.5" x14ac:dyDescent="0.25">
      <c r="B391" s="267" t="s">
        <v>30</v>
      </c>
      <c r="C391" s="267"/>
      <c r="D391" s="267"/>
      <c r="E391" s="261"/>
      <c r="F391" s="249"/>
      <c r="G391" s="249"/>
      <c r="H391" s="250"/>
    </row>
    <row r="392" spans="2:8" ht="16.5" x14ac:dyDescent="0.25">
      <c r="B392" s="228" t="s">
        <v>31</v>
      </c>
      <c r="C392" s="269"/>
      <c r="D392" s="270"/>
      <c r="E392" s="261"/>
      <c r="F392" s="249"/>
      <c r="G392" s="249"/>
      <c r="H392" s="250"/>
    </row>
    <row r="393" spans="2:8" ht="16.5" x14ac:dyDescent="0.25">
      <c r="B393" s="268" t="s">
        <v>216</v>
      </c>
      <c r="C393" s="268"/>
      <c r="D393" s="268"/>
      <c r="E393" s="268"/>
      <c r="F393" s="268"/>
      <c r="G393" s="268"/>
      <c r="H393" s="268"/>
    </row>
    <row r="394" spans="2:8" ht="16.5" x14ac:dyDescent="0.25">
      <c r="B394" s="264"/>
      <c r="C394" s="265"/>
      <c r="D394" s="265"/>
      <c r="E394" s="265"/>
      <c r="F394" s="265"/>
      <c r="G394" s="265"/>
      <c r="H394" s="266"/>
    </row>
    <row r="395" spans="2:8" ht="12" hidden="1" customHeight="1" outlineLevel="1" x14ac:dyDescent="0.25">
      <c r="B395" s="62"/>
      <c r="C395" s="63"/>
      <c r="D395" s="63"/>
      <c r="E395" s="63"/>
      <c r="F395" s="63"/>
      <c r="G395" s="63"/>
      <c r="H395" s="64"/>
    </row>
    <row r="396" spans="2:8" ht="15.75" hidden="1" customHeight="1" outlineLevel="1" x14ac:dyDescent="0.25">
      <c r="B396" s="305" t="s">
        <v>215</v>
      </c>
      <c r="C396" s="306"/>
      <c r="D396" s="307"/>
      <c r="E396" s="261"/>
      <c r="F396" s="249"/>
      <c r="G396" s="249"/>
      <c r="H396" s="250"/>
    </row>
    <row r="397" spans="2:8" ht="15.75" hidden="1" customHeight="1" outlineLevel="1" x14ac:dyDescent="0.25">
      <c r="B397" s="228" t="s">
        <v>214</v>
      </c>
      <c r="C397" s="269"/>
      <c r="D397" s="270"/>
      <c r="E397" s="261"/>
      <c r="F397" s="249"/>
      <c r="G397" s="249"/>
      <c r="H397" s="250"/>
    </row>
    <row r="398" spans="2:8" ht="16.5" hidden="1" outlineLevel="1" x14ac:dyDescent="0.25">
      <c r="B398" s="267" t="s">
        <v>30</v>
      </c>
      <c r="C398" s="267"/>
      <c r="D398" s="267"/>
      <c r="E398" s="261"/>
      <c r="F398" s="249"/>
      <c r="G398" s="249"/>
      <c r="H398" s="250"/>
    </row>
    <row r="399" spans="2:8" ht="16.5" hidden="1" outlineLevel="1" x14ac:dyDescent="0.25">
      <c r="B399" s="228" t="s">
        <v>31</v>
      </c>
      <c r="C399" s="269"/>
      <c r="D399" s="270"/>
      <c r="E399" s="261"/>
      <c r="F399" s="249"/>
      <c r="G399" s="249"/>
      <c r="H399" s="250"/>
    </row>
    <row r="400" spans="2:8" ht="16.5" hidden="1" outlineLevel="1" x14ac:dyDescent="0.25">
      <c r="B400" s="268" t="s">
        <v>216</v>
      </c>
      <c r="C400" s="268"/>
      <c r="D400" s="268"/>
      <c r="E400" s="268"/>
      <c r="F400" s="268"/>
      <c r="G400" s="268"/>
      <c r="H400" s="268"/>
    </row>
    <row r="401" spans="2:8" ht="16.5" hidden="1" outlineLevel="1" x14ac:dyDescent="0.25">
      <c r="B401" s="264"/>
      <c r="C401" s="265"/>
      <c r="D401" s="265"/>
      <c r="E401" s="265"/>
      <c r="F401" s="265"/>
      <c r="G401" s="265"/>
      <c r="H401" s="266"/>
    </row>
    <row r="402" spans="2:8" ht="12" customHeight="1" collapsed="1" x14ac:dyDescent="0.25">
      <c r="B402" s="62"/>
      <c r="C402" s="63"/>
      <c r="D402" s="63"/>
      <c r="E402" s="63"/>
      <c r="F402" s="63"/>
      <c r="G402" s="63"/>
      <c r="H402" s="64"/>
    </row>
    <row r="403" spans="2:8" ht="15.75" hidden="1" customHeight="1" outlineLevel="1" collapsed="1" x14ac:dyDescent="0.25">
      <c r="B403" s="305" t="s">
        <v>215</v>
      </c>
      <c r="C403" s="306"/>
      <c r="D403" s="307"/>
      <c r="E403" s="261"/>
      <c r="F403" s="249"/>
      <c r="G403" s="249"/>
      <c r="H403" s="250"/>
    </row>
    <row r="404" spans="2:8" ht="15.75" hidden="1" customHeight="1" outlineLevel="1" x14ac:dyDescent="0.25">
      <c r="B404" s="228" t="s">
        <v>214</v>
      </c>
      <c r="C404" s="269"/>
      <c r="D404" s="270"/>
      <c r="E404" s="261"/>
      <c r="F404" s="249"/>
      <c r="G404" s="249"/>
      <c r="H404" s="250"/>
    </row>
    <row r="405" spans="2:8" ht="16.5" hidden="1" outlineLevel="1" x14ac:dyDescent="0.25">
      <c r="B405" s="267" t="s">
        <v>30</v>
      </c>
      <c r="C405" s="267"/>
      <c r="D405" s="267"/>
      <c r="E405" s="261"/>
      <c r="F405" s="249"/>
      <c r="G405" s="249"/>
      <c r="H405" s="250"/>
    </row>
    <row r="406" spans="2:8" ht="16.5" hidden="1" outlineLevel="1" x14ac:dyDescent="0.25">
      <c r="B406" s="228" t="s">
        <v>31</v>
      </c>
      <c r="C406" s="269"/>
      <c r="D406" s="270"/>
      <c r="E406" s="261"/>
      <c r="F406" s="249"/>
      <c r="G406" s="249"/>
      <c r="H406" s="250"/>
    </row>
    <row r="407" spans="2:8" ht="16.5" hidden="1" outlineLevel="1" x14ac:dyDescent="0.25">
      <c r="B407" s="268" t="s">
        <v>216</v>
      </c>
      <c r="C407" s="268"/>
      <c r="D407" s="268"/>
      <c r="E407" s="268"/>
      <c r="F407" s="268"/>
      <c r="G407" s="268"/>
      <c r="H407" s="268"/>
    </row>
    <row r="408" spans="2:8" ht="16.5" hidden="1" outlineLevel="1" x14ac:dyDescent="0.25">
      <c r="B408" s="264"/>
      <c r="C408" s="265"/>
      <c r="D408" s="265"/>
      <c r="E408" s="265"/>
      <c r="F408" s="265"/>
      <c r="G408" s="265"/>
      <c r="H408" s="266"/>
    </row>
    <row r="409" spans="2:8" ht="12" hidden="1" customHeight="1" outlineLevel="1" x14ac:dyDescent="0.25">
      <c r="B409" s="65"/>
      <c r="C409" s="66"/>
      <c r="D409" s="66"/>
      <c r="E409" s="66"/>
      <c r="F409" s="66"/>
      <c r="G409" s="66"/>
      <c r="H409" s="67"/>
    </row>
    <row r="410" spans="2:8" ht="15.75" customHeight="1" collapsed="1" x14ac:dyDescent="0.25">
      <c r="B410" s="211" t="s">
        <v>235</v>
      </c>
      <c r="C410" s="245"/>
      <c r="D410" s="245"/>
      <c r="E410" s="245"/>
      <c r="F410" s="60"/>
      <c r="G410" s="60"/>
      <c r="H410" s="61"/>
    </row>
    <row r="411" spans="2:8" ht="15.75" customHeight="1" x14ac:dyDescent="0.25">
      <c r="B411" s="228" t="s">
        <v>215</v>
      </c>
      <c r="C411" s="269"/>
      <c r="D411" s="270"/>
      <c r="E411" s="261"/>
      <c r="F411" s="249"/>
      <c r="G411" s="249"/>
      <c r="H411" s="250"/>
    </row>
    <row r="412" spans="2:8" ht="15.75" customHeight="1" x14ac:dyDescent="0.25">
      <c r="B412" s="228" t="s">
        <v>214</v>
      </c>
      <c r="C412" s="269"/>
      <c r="D412" s="270"/>
      <c r="E412" s="261"/>
      <c r="F412" s="249"/>
      <c r="G412" s="249"/>
      <c r="H412" s="250"/>
    </row>
    <row r="413" spans="2:8" ht="16.5" x14ac:dyDescent="0.25">
      <c r="B413" s="267" t="s">
        <v>30</v>
      </c>
      <c r="C413" s="267"/>
      <c r="D413" s="267"/>
      <c r="E413" s="261"/>
      <c r="F413" s="249"/>
      <c r="G413" s="249"/>
      <c r="H413" s="250"/>
    </row>
    <row r="414" spans="2:8" ht="16.5" x14ac:dyDescent="0.25">
      <c r="B414" s="228" t="s">
        <v>31</v>
      </c>
      <c r="C414" s="269"/>
      <c r="D414" s="270"/>
      <c r="E414" s="261"/>
      <c r="F414" s="249"/>
      <c r="G414" s="249"/>
      <c r="H414" s="250"/>
    </row>
    <row r="415" spans="2:8" ht="16.5" x14ac:dyDescent="0.25">
      <c r="B415" s="268" t="s">
        <v>216</v>
      </c>
      <c r="C415" s="268"/>
      <c r="D415" s="268"/>
      <c r="E415" s="268"/>
      <c r="F415" s="268"/>
      <c r="G415" s="268"/>
      <c r="H415" s="268"/>
    </row>
    <row r="416" spans="2:8" ht="16.5" x14ac:dyDescent="0.25">
      <c r="B416" s="264"/>
      <c r="C416" s="265"/>
      <c r="D416" s="265"/>
      <c r="E416" s="265"/>
      <c r="F416" s="265"/>
      <c r="G416" s="265"/>
      <c r="H416" s="266"/>
    </row>
    <row r="417" spans="2:8" ht="12" hidden="1" customHeight="1" outlineLevel="1" x14ac:dyDescent="0.25">
      <c r="B417" s="62"/>
      <c r="C417" s="63"/>
      <c r="D417" s="63"/>
      <c r="E417" s="63"/>
      <c r="F417" s="63"/>
      <c r="G417" s="63"/>
      <c r="H417" s="64"/>
    </row>
    <row r="418" spans="2:8" ht="15.75" hidden="1" customHeight="1" outlineLevel="1" x14ac:dyDescent="0.25">
      <c r="B418" s="228" t="s">
        <v>215</v>
      </c>
      <c r="C418" s="269"/>
      <c r="D418" s="270"/>
      <c r="E418" s="261"/>
      <c r="F418" s="249"/>
      <c r="G418" s="249"/>
      <c r="H418" s="250"/>
    </row>
    <row r="419" spans="2:8" ht="15.75" hidden="1" customHeight="1" outlineLevel="1" x14ac:dyDescent="0.25">
      <c r="B419" s="228" t="s">
        <v>214</v>
      </c>
      <c r="C419" s="269"/>
      <c r="D419" s="270"/>
      <c r="E419" s="261"/>
      <c r="F419" s="249"/>
      <c r="G419" s="249"/>
      <c r="H419" s="250"/>
    </row>
    <row r="420" spans="2:8" ht="15.75" hidden="1" customHeight="1" outlineLevel="1" x14ac:dyDescent="0.25">
      <c r="B420" s="267" t="s">
        <v>30</v>
      </c>
      <c r="C420" s="267"/>
      <c r="D420" s="267"/>
      <c r="E420" s="261"/>
      <c r="F420" s="249"/>
      <c r="G420" s="249"/>
      <c r="H420" s="250"/>
    </row>
    <row r="421" spans="2:8" ht="16.5" hidden="1" outlineLevel="1" x14ac:dyDescent="0.25">
      <c r="B421" s="228" t="s">
        <v>31</v>
      </c>
      <c r="C421" s="269"/>
      <c r="D421" s="270"/>
      <c r="E421" s="261"/>
      <c r="F421" s="249"/>
      <c r="G421" s="249"/>
      <c r="H421" s="250"/>
    </row>
    <row r="422" spans="2:8" ht="15.75" hidden="1" customHeight="1" outlineLevel="1" x14ac:dyDescent="0.25">
      <c r="B422" s="268" t="s">
        <v>216</v>
      </c>
      <c r="C422" s="268"/>
      <c r="D422" s="268"/>
      <c r="E422" s="268"/>
      <c r="F422" s="268"/>
      <c r="G422" s="268"/>
      <c r="H422" s="268"/>
    </row>
    <row r="423" spans="2:8" ht="16.5" hidden="1" outlineLevel="1" x14ac:dyDescent="0.25">
      <c r="B423" s="264"/>
      <c r="C423" s="265"/>
      <c r="D423" s="265"/>
      <c r="E423" s="265"/>
      <c r="F423" s="265"/>
      <c r="G423" s="265"/>
      <c r="H423" s="266"/>
    </row>
    <row r="424" spans="2:8" ht="12" customHeight="1" collapsed="1" x14ac:dyDescent="0.25">
      <c r="B424" s="62"/>
      <c r="C424" s="63"/>
      <c r="D424" s="63"/>
      <c r="E424" s="63"/>
      <c r="F424" s="63"/>
      <c r="G424" s="63"/>
      <c r="H424" s="64"/>
    </row>
    <row r="425" spans="2:8" ht="15.75" hidden="1" customHeight="1" outlineLevel="1" collapsed="1" x14ac:dyDescent="0.25">
      <c r="B425" s="305" t="s">
        <v>215</v>
      </c>
      <c r="C425" s="306"/>
      <c r="D425" s="307"/>
      <c r="E425" s="261"/>
      <c r="F425" s="249"/>
      <c r="G425" s="249"/>
      <c r="H425" s="250"/>
    </row>
    <row r="426" spans="2:8" ht="15.75" hidden="1" customHeight="1" outlineLevel="1" x14ac:dyDescent="0.25">
      <c r="B426" s="228" t="s">
        <v>214</v>
      </c>
      <c r="C426" s="269"/>
      <c r="D426" s="270"/>
      <c r="E426" s="261"/>
      <c r="F426" s="249"/>
      <c r="G426" s="249"/>
      <c r="H426" s="250"/>
    </row>
    <row r="427" spans="2:8" ht="16.5" hidden="1" outlineLevel="1" x14ac:dyDescent="0.25">
      <c r="B427" s="267" t="s">
        <v>30</v>
      </c>
      <c r="C427" s="267"/>
      <c r="D427" s="267"/>
      <c r="E427" s="261"/>
      <c r="F427" s="249"/>
      <c r="G427" s="249"/>
      <c r="H427" s="250"/>
    </row>
    <row r="428" spans="2:8" ht="16.5" hidden="1" outlineLevel="1" x14ac:dyDescent="0.25">
      <c r="B428" s="228" t="s">
        <v>31</v>
      </c>
      <c r="C428" s="269"/>
      <c r="D428" s="270"/>
      <c r="E428" s="261"/>
      <c r="F428" s="249"/>
      <c r="G428" s="249"/>
      <c r="H428" s="250"/>
    </row>
    <row r="429" spans="2:8" ht="16.5" hidden="1" outlineLevel="1" x14ac:dyDescent="0.25">
      <c r="B429" s="268" t="s">
        <v>216</v>
      </c>
      <c r="C429" s="268"/>
      <c r="D429" s="268"/>
      <c r="E429" s="268"/>
      <c r="F429" s="268"/>
      <c r="G429" s="268"/>
      <c r="H429" s="268"/>
    </row>
    <row r="430" spans="2:8" ht="16.5" hidden="1" outlineLevel="1" x14ac:dyDescent="0.25">
      <c r="B430" s="264"/>
      <c r="C430" s="265"/>
      <c r="D430" s="265"/>
      <c r="E430" s="265"/>
      <c r="F430" s="265"/>
      <c r="G430" s="265"/>
      <c r="H430" s="266"/>
    </row>
    <row r="431" spans="2:8" ht="12" hidden="1" customHeight="1" outlineLevel="1" x14ac:dyDescent="0.25">
      <c r="B431" s="65"/>
      <c r="C431" s="66"/>
      <c r="D431" s="66"/>
      <c r="E431" s="66"/>
      <c r="F431" s="66"/>
      <c r="G431" s="66"/>
      <c r="H431" s="67"/>
    </row>
    <row r="432" spans="2:8" ht="16.5" collapsed="1" x14ac:dyDescent="0.25">
      <c r="B432" s="47"/>
      <c r="C432" s="48"/>
      <c r="D432" s="48"/>
      <c r="E432" s="48"/>
      <c r="F432" s="48"/>
      <c r="G432" s="48"/>
      <c r="H432" s="48"/>
    </row>
    <row r="433" spans="2:10" ht="16.5" x14ac:dyDescent="0.25">
      <c r="B433" s="211" t="s">
        <v>32</v>
      </c>
      <c r="C433" s="245"/>
      <c r="D433" s="245"/>
      <c r="E433" s="245"/>
      <c r="F433" s="246"/>
      <c r="G433" s="263"/>
      <c r="H433" s="263"/>
    </row>
    <row r="434" spans="2:10" ht="16.5" x14ac:dyDescent="0.25">
      <c r="B434" s="228" t="s">
        <v>236</v>
      </c>
      <c r="C434" s="269"/>
      <c r="D434" s="270"/>
      <c r="E434" s="261"/>
      <c r="F434" s="249"/>
      <c r="G434" s="249"/>
      <c r="H434" s="250"/>
    </row>
    <row r="435" spans="2:10" ht="15.75" customHeight="1" x14ac:dyDescent="0.25">
      <c r="B435" s="228" t="s">
        <v>215</v>
      </c>
      <c r="C435" s="269"/>
      <c r="D435" s="270"/>
      <c r="E435" s="261"/>
      <c r="F435" s="249"/>
      <c r="G435" s="249"/>
      <c r="H435" s="250"/>
    </row>
    <row r="436" spans="2:10" ht="15.75" customHeight="1" x14ac:dyDescent="0.25">
      <c r="B436" s="228" t="s">
        <v>214</v>
      </c>
      <c r="C436" s="269"/>
      <c r="D436" s="270"/>
      <c r="E436" s="261"/>
      <c r="F436" s="249"/>
      <c r="G436" s="249"/>
      <c r="H436" s="250"/>
    </row>
    <row r="437" spans="2:10" ht="16.5" x14ac:dyDescent="0.25">
      <c r="B437" s="267" t="s">
        <v>30</v>
      </c>
      <c r="C437" s="267"/>
      <c r="D437" s="267"/>
      <c r="E437" s="261"/>
      <c r="F437" s="249"/>
      <c r="G437" s="249"/>
      <c r="H437" s="250"/>
    </row>
    <row r="438" spans="2:10" ht="16.5" x14ac:dyDescent="0.25">
      <c r="B438" s="228" t="s">
        <v>31</v>
      </c>
      <c r="C438" s="269"/>
      <c r="D438" s="270"/>
      <c r="E438" s="261"/>
      <c r="F438" s="249"/>
      <c r="G438" s="249"/>
      <c r="H438" s="250"/>
    </row>
    <row r="439" spans="2:10" ht="16.5" x14ac:dyDescent="0.25">
      <c r="B439" s="268" t="s">
        <v>216</v>
      </c>
      <c r="C439" s="268"/>
      <c r="D439" s="268"/>
      <c r="E439" s="268"/>
      <c r="F439" s="268"/>
      <c r="G439" s="268"/>
      <c r="H439" s="268"/>
    </row>
    <row r="440" spans="2:10" ht="16.5" x14ac:dyDescent="0.25">
      <c r="B440" s="264"/>
      <c r="C440" s="265"/>
      <c r="D440" s="265"/>
      <c r="E440" s="265"/>
      <c r="F440" s="265"/>
      <c r="G440" s="265"/>
      <c r="H440" s="266"/>
    </row>
    <row r="441" spans="2:10" ht="12" hidden="1" customHeight="1" outlineLevel="1" collapsed="1" x14ac:dyDescent="0.25">
      <c r="B441" s="62"/>
      <c r="C441" s="63"/>
      <c r="D441" s="63"/>
      <c r="E441" s="63"/>
      <c r="F441" s="63"/>
      <c r="G441" s="63"/>
      <c r="H441" s="64"/>
      <c r="I441" s="138"/>
      <c r="J441" s="138"/>
    </row>
    <row r="442" spans="2:10" ht="16.5" hidden="1" outlineLevel="1" x14ac:dyDescent="0.25">
      <c r="B442" s="228" t="s">
        <v>236</v>
      </c>
      <c r="C442" s="269"/>
      <c r="D442" s="270"/>
      <c r="E442" s="261"/>
      <c r="F442" s="249"/>
      <c r="G442" s="249"/>
      <c r="H442" s="250"/>
      <c r="I442" s="138"/>
      <c r="J442" s="138"/>
    </row>
    <row r="443" spans="2:10" ht="15.75" hidden="1" customHeight="1" outlineLevel="1" x14ac:dyDescent="0.25">
      <c r="B443" s="228" t="s">
        <v>215</v>
      </c>
      <c r="C443" s="269"/>
      <c r="D443" s="270"/>
      <c r="E443" s="261"/>
      <c r="F443" s="249"/>
      <c r="G443" s="249"/>
      <c r="H443" s="250"/>
      <c r="I443" s="138"/>
      <c r="J443" s="138"/>
    </row>
    <row r="444" spans="2:10" ht="15.75" hidden="1" customHeight="1" outlineLevel="1" x14ac:dyDescent="0.25">
      <c r="B444" s="228" t="s">
        <v>214</v>
      </c>
      <c r="C444" s="269"/>
      <c r="D444" s="270"/>
      <c r="E444" s="261"/>
      <c r="F444" s="249"/>
      <c r="G444" s="249"/>
      <c r="H444" s="250"/>
      <c r="I444" s="138"/>
      <c r="J444" s="138"/>
    </row>
    <row r="445" spans="2:10" ht="16.5" hidden="1" outlineLevel="1" x14ac:dyDescent="0.25">
      <c r="B445" s="267" t="s">
        <v>30</v>
      </c>
      <c r="C445" s="267"/>
      <c r="D445" s="267"/>
      <c r="E445" s="261"/>
      <c r="F445" s="249"/>
      <c r="G445" s="249"/>
      <c r="H445" s="250"/>
      <c r="I445" s="138"/>
      <c r="J445" s="138"/>
    </row>
    <row r="446" spans="2:10" ht="16.5" hidden="1" outlineLevel="1" x14ac:dyDescent="0.25">
      <c r="B446" s="228" t="s">
        <v>31</v>
      </c>
      <c r="C446" s="269"/>
      <c r="D446" s="270"/>
      <c r="E446" s="261"/>
      <c r="F446" s="249"/>
      <c r="G446" s="249"/>
      <c r="H446" s="250"/>
      <c r="I446" s="138"/>
      <c r="J446" s="138"/>
    </row>
    <row r="447" spans="2:10" ht="16.5" hidden="1" outlineLevel="1" x14ac:dyDescent="0.25">
      <c r="B447" s="268" t="s">
        <v>216</v>
      </c>
      <c r="C447" s="268"/>
      <c r="D447" s="268"/>
      <c r="E447" s="268"/>
      <c r="F447" s="268"/>
      <c r="G447" s="268"/>
      <c r="H447" s="268"/>
      <c r="I447" s="138"/>
      <c r="J447" s="138"/>
    </row>
    <row r="448" spans="2:10" ht="16.5" hidden="1" outlineLevel="1" x14ac:dyDescent="0.25">
      <c r="B448" s="264"/>
      <c r="C448" s="265"/>
      <c r="D448" s="265"/>
      <c r="E448" s="265"/>
      <c r="F448" s="265"/>
      <c r="G448" s="265"/>
      <c r="H448" s="266"/>
      <c r="I448" s="138"/>
      <c r="J448" s="138"/>
    </row>
    <row r="449" spans="2:11" ht="12" customHeight="1" collapsed="1" x14ac:dyDescent="0.25">
      <c r="B449" s="62"/>
      <c r="C449" s="63"/>
      <c r="D449" s="63"/>
      <c r="E449" s="63"/>
      <c r="F449" s="63"/>
      <c r="G449" s="63"/>
      <c r="H449" s="64"/>
      <c r="I449" s="138"/>
      <c r="J449" s="138"/>
    </row>
    <row r="450" spans="2:11" ht="16.5" hidden="1" outlineLevel="1" x14ac:dyDescent="0.25">
      <c r="B450" s="228" t="s">
        <v>236</v>
      </c>
      <c r="C450" s="269"/>
      <c r="D450" s="270"/>
      <c r="E450" s="261"/>
      <c r="F450" s="249"/>
      <c r="G450" s="249"/>
      <c r="H450" s="250"/>
      <c r="I450" s="138"/>
      <c r="J450" s="138"/>
    </row>
    <row r="451" spans="2:11" ht="15.75" hidden="1" customHeight="1" outlineLevel="1" x14ac:dyDescent="0.25">
      <c r="B451" s="228" t="s">
        <v>215</v>
      </c>
      <c r="C451" s="269"/>
      <c r="D451" s="270"/>
      <c r="E451" s="261"/>
      <c r="F451" s="249"/>
      <c r="G451" s="249"/>
      <c r="H451" s="250"/>
      <c r="I451" s="138"/>
      <c r="J451" s="138"/>
    </row>
    <row r="452" spans="2:11" ht="15.75" hidden="1" customHeight="1" outlineLevel="1" x14ac:dyDescent="0.25">
      <c r="B452" s="228" t="s">
        <v>214</v>
      </c>
      <c r="C452" s="269"/>
      <c r="D452" s="270"/>
      <c r="E452" s="261"/>
      <c r="F452" s="249"/>
      <c r="G452" s="249"/>
      <c r="H452" s="250"/>
      <c r="I452" s="138"/>
      <c r="J452" s="138"/>
    </row>
    <row r="453" spans="2:11" ht="16.5" hidden="1" outlineLevel="1" x14ac:dyDescent="0.25">
      <c r="B453" s="267" t="s">
        <v>30</v>
      </c>
      <c r="C453" s="267"/>
      <c r="D453" s="267"/>
      <c r="E453" s="261"/>
      <c r="F453" s="249"/>
      <c r="G453" s="249"/>
      <c r="H453" s="250"/>
      <c r="I453" s="138"/>
      <c r="J453" s="138"/>
    </row>
    <row r="454" spans="2:11" ht="16.5" hidden="1" outlineLevel="1" x14ac:dyDescent="0.25">
      <c r="B454" s="228" t="s">
        <v>31</v>
      </c>
      <c r="C454" s="269"/>
      <c r="D454" s="270"/>
      <c r="E454" s="261"/>
      <c r="F454" s="249"/>
      <c r="G454" s="249"/>
      <c r="H454" s="250"/>
      <c r="I454" s="138"/>
      <c r="J454" s="138"/>
    </row>
    <row r="455" spans="2:11" ht="16.5" hidden="1" outlineLevel="1" x14ac:dyDescent="0.25">
      <c r="B455" s="268" t="s">
        <v>216</v>
      </c>
      <c r="C455" s="268"/>
      <c r="D455" s="268"/>
      <c r="E455" s="268"/>
      <c r="F455" s="268"/>
      <c r="G455" s="268"/>
      <c r="H455" s="268"/>
      <c r="I455" s="138"/>
      <c r="J455" s="138"/>
    </row>
    <row r="456" spans="2:11" ht="16.5" hidden="1" outlineLevel="1" x14ac:dyDescent="0.25">
      <c r="B456" s="264"/>
      <c r="C456" s="265"/>
      <c r="D456" s="265"/>
      <c r="E456" s="265"/>
      <c r="F456" s="265"/>
      <c r="G456" s="265"/>
      <c r="H456" s="266"/>
      <c r="I456" s="138"/>
      <c r="J456" s="138"/>
    </row>
    <row r="457" spans="2:11" ht="16.5" collapsed="1" x14ac:dyDescent="0.25">
      <c r="B457" s="237" t="s">
        <v>34</v>
      </c>
      <c r="C457" s="274"/>
      <c r="D457" s="274"/>
      <c r="E457" s="274"/>
      <c r="F457" s="275"/>
      <c r="G457" s="276"/>
      <c r="H457" s="277"/>
      <c r="I457" s="138"/>
      <c r="J457" s="138"/>
    </row>
    <row r="458" spans="2:11" ht="15.75" thickBot="1" x14ac:dyDescent="0.3">
      <c r="B458" s="54"/>
      <c r="C458" s="54"/>
      <c r="D458" s="54"/>
      <c r="E458" s="48"/>
      <c r="F458" s="48"/>
      <c r="G458" s="48"/>
      <c r="H458" s="48"/>
    </row>
    <row r="459" spans="2:11" ht="17.25" thickBot="1" x14ac:dyDescent="0.3">
      <c r="B459" s="389" t="s">
        <v>35</v>
      </c>
      <c r="C459" s="390"/>
      <c r="D459" s="390"/>
      <c r="E459" s="390"/>
      <c r="F459" s="390"/>
      <c r="G459" s="390"/>
      <c r="H459" s="391"/>
    </row>
    <row r="460" spans="2:11" ht="16.5" x14ac:dyDescent="0.25">
      <c r="B460" s="392" t="s">
        <v>36</v>
      </c>
      <c r="C460" s="392"/>
      <c r="D460" s="392"/>
      <c r="E460" s="392"/>
      <c r="F460" s="392"/>
      <c r="G460" s="392"/>
      <c r="H460" s="392"/>
    </row>
    <row r="461" spans="2:11" ht="60" customHeight="1" x14ac:dyDescent="0.25">
      <c r="B461" s="383"/>
      <c r="C461" s="384"/>
      <c r="D461" s="384"/>
      <c r="E461" s="384"/>
      <c r="F461" s="384"/>
      <c r="G461" s="384"/>
      <c r="H461" s="385"/>
      <c r="K461" s="123">
        <f>LEN(B461)</f>
        <v>0</v>
      </c>
    </row>
    <row r="462" spans="2:11" ht="16.5" x14ac:dyDescent="0.25">
      <c r="B462" s="348" t="s">
        <v>37</v>
      </c>
      <c r="C462" s="348"/>
      <c r="D462" s="348"/>
      <c r="E462" s="348"/>
      <c r="F462" s="348"/>
      <c r="G462" s="348"/>
      <c r="H462" s="348"/>
    </row>
    <row r="463" spans="2:11" ht="90" customHeight="1" x14ac:dyDescent="0.25">
      <c r="B463" s="383"/>
      <c r="C463" s="384"/>
      <c r="D463" s="384"/>
      <c r="E463" s="384"/>
      <c r="F463" s="384"/>
      <c r="G463" s="384"/>
      <c r="H463" s="385"/>
      <c r="K463" s="123">
        <f>LEN(B463)</f>
        <v>0</v>
      </c>
    </row>
    <row r="464" spans="2:11" ht="16.5" x14ac:dyDescent="0.25">
      <c r="B464" s="348" t="s">
        <v>38</v>
      </c>
      <c r="C464" s="348"/>
      <c r="D464" s="348"/>
      <c r="E464" s="348"/>
      <c r="F464" s="348"/>
      <c r="G464" s="348"/>
      <c r="H464" s="348"/>
    </row>
    <row r="465" spans="2:11" ht="75" customHeight="1" x14ac:dyDescent="0.25">
      <c r="B465" s="386"/>
      <c r="C465" s="386"/>
      <c r="D465" s="386"/>
      <c r="E465" s="386"/>
      <c r="F465" s="386"/>
      <c r="G465" s="386"/>
      <c r="H465" s="386"/>
      <c r="K465" s="123">
        <f>LEN(B465)</f>
        <v>0</v>
      </c>
    </row>
    <row r="466" spans="2:11" ht="16.5" x14ac:dyDescent="0.25">
      <c r="B466" s="348" t="s">
        <v>39</v>
      </c>
      <c r="C466" s="348"/>
      <c r="D466" s="348"/>
      <c r="E466" s="348"/>
      <c r="F466" s="348"/>
      <c r="G466" s="348"/>
      <c r="H466" s="348"/>
      <c r="I466" s="6"/>
      <c r="J466" s="6"/>
    </row>
    <row r="467" spans="2:11" ht="75" customHeight="1" x14ac:dyDescent="0.25">
      <c r="B467" s="383"/>
      <c r="C467" s="384"/>
      <c r="D467" s="384"/>
      <c r="E467" s="384"/>
      <c r="F467" s="384"/>
      <c r="G467" s="384"/>
      <c r="H467" s="385"/>
      <c r="K467" s="123">
        <f>LEN(B467)</f>
        <v>0</v>
      </c>
    </row>
    <row r="468" spans="2:11" ht="16.5" x14ac:dyDescent="0.25">
      <c r="B468" s="348" t="s">
        <v>40</v>
      </c>
      <c r="C468" s="348"/>
      <c r="D468" s="348"/>
      <c r="E468" s="348"/>
      <c r="F468" s="348"/>
      <c r="G468" s="348"/>
      <c r="H468" s="348"/>
    </row>
    <row r="469" spans="2:11" ht="75" customHeight="1" x14ac:dyDescent="0.25">
      <c r="B469" s="386"/>
      <c r="C469" s="386"/>
      <c r="D469" s="386"/>
      <c r="E469" s="386"/>
      <c r="F469" s="386"/>
      <c r="G469" s="386"/>
      <c r="H469" s="386"/>
      <c r="K469" s="123">
        <f>LEN(B469)</f>
        <v>0</v>
      </c>
    </row>
    <row r="470" spans="2:11" ht="16.5" x14ac:dyDescent="0.25">
      <c r="B470" s="348" t="s">
        <v>41</v>
      </c>
      <c r="C470" s="348"/>
      <c r="D470" s="348"/>
      <c r="E470" s="348"/>
      <c r="F470" s="348"/>
      <c r="G470" s="348"/>
      <c r="H470" s="348"/>
    </row>
    <row r="471" spans="2:11" ht="75" customHeight="1" x14ac:dyDescent="0.25">
      <c r="B471" s="383"/>
      <c r="C471" s="384"/>
      <c r="D471" s="384"/>
      <c r="E471" s="384"/>
      <c r="F471" s="384"/>
      <c r="G471" s="384"/>
      <c r="H471" s="385"/>
      <c r="K471" s="123">
        <f>LEN(B471)</f>
        <v>0</v>
      </c>
    </row>
    <row r="472" spans="2:11" ht="16.5" thickBot="1" x14ac:dyDescent="0.3">
      <c r="B472" s="33"/>
      <c r="C472" s="27"/>
      <c r="D472" s="27"/>
      <c r="E472" s="27"/>
      <c r="F472" s="27"/>
      <c r="G472" s="27"/>
      <c r="H472" s="27"/>
    </row>
    <row r="473" spans="2:11" ht="17.25" thickBot="1" x14ac:dyDescent="0.3">
      <c r="B473" s="387" t="s">
        <v>42</v>
      </c>
      <c r="C473" s="388"/>
      <c r="D473" s="354"/>
      <c r="E473" s="354"/>
      <c r="F473" s="388"/>
      <c r="G473" s="388"/>
      <c r="H473" s="355"/>
    </row>
    <row r="474" spans="2:11" ht="27.75" customHeight="1" x14ac:dyDescent="0.25">
      <c r="B474" s="253" t="s">
        <v>1360</v>
      </c>
      <c r="C474" s="254"/>
      <c r="D474" s="373"/>
      <c r="E474" s="374"/>
      <c r="F474" s="253" t="s">
        <v>602</v>
      </c>
      <c r="G474" s="254"/>
      <c r="H474" s="176"/>
    </row>
    <row r="475" spans="2:11" ht="15.75" customHeight="1" x14ac:dyDescent="0.25">
      <c r="B475" s="253" t="s">
        <v>1314</v>
      </c>
      <c r="C475" s="372"/>
      <c r="D475" s="372"/>
      <c r="E475" s="372"/>
      <c r="F475" s="372"/>
      <c r="G475" s="68"/>
      <c r="H475" s="69"/>
    </row>
    <row r="476" spans="2:11" ht="16.5" x14ac:dyDescent="0.25">
      <c r="B476" s="375"/>
      <c r="C476" s="376"/>
      <c r="D476" s="376"/>
      <c r="E476" s="376"/>
      <c r="F476" s="376"/>
      <c r="G476" s="376"/>
      <c r="H476" s="377"/>
      <c r="I476" s="5"/>
    </row>
    <row r="477" spans="2:11" ht="27.75" hidden="1" customHeight="1" outlineLevel="1" x14ac:dyDescent="0.25">
      <c r="B477" s="253" t="s">
        <v>1360</v>
      </c>
      <c r="C477" s="254"/>
      <c r="D477" s="378"/>
      <c r="E477" s="379"/>
      <c r="F477" s="253" t="s">
        <v>602</v>
      </c>
      <c r="G477" s="254"/>
      <c r="H477" s="177"/>
      <c r="I477" s="43"/>
      <c r="J477" s="43"/>
    </row>
    <row r="478" spans="2:11" ht="15.75" hidden="1" customHeight="1" outlineLevel="1" x14ac:dyDescent="0.25">
      <c r="B478" s="253" t="s">
        <v>1314</v>
      </c>
      <c r="C478" s="372"/>
      <c r="D478" s="372"/>
      <c r="E478" s="372"/>
      <c r="F478" s="372"/>
      <c r="G478" s="68"/>
      <c r="H478" s="69"/>
      <c r="I478" s="43"/>
      <c r="J478" s="43"/>
    </row>
    <row r="479" spans="2:11" ht="16.5" hidden="1" outlineLevel="1" x14ac:dyDescent="0.25">
      <c r="B479" s="380"/>
      <c r="C479" s="381"/>
      <c r="D479" s="381"/>
      <c r="E479" s="381"/>
      <c r="F479" s="381"/>
      <c r="G479" s="381"/>
      <c r="H479" s="382"/>
      <c r="I479" s="43"/>
      <c r="J479" s="43"/>
    </row>
    <row r="480" spans="2:11" ht="16.5" collapsed="1" x14ac:dyDescent="0.25">
      <c r="B480" s="103"/>
      <c r="C480" s="103"/>
      <c r="D480" s="103"/>
      <c r="E480" s="103"/>
      <c r="F480" s="103"/>
      <c r="G480" s="103"/>
      <c r="H480" s="103"/>
      <c r="I480" s="43"/>
      <c r="J480" s="43"/>
    </row>
    <row r="481" spans="2:13" ht="27.75" hidden="1" customHeight="1" outlineLevel="1" x14ac:dyDescent="0.25">
      <c r="B481" s="253" t="s">
        <v>1360</v>
      </c>
      <c r="C481" s="254"/>
      <c r="D481" s="378"/>
      <c r="E481" s="379"/>
      <c r="F481" s="253" t="s">
        <v>602</v>
      </c>
      <c r="G481" s="254"/>
      <c r="H481" s="178"/>
      <c r="I481" s="43"/>
      <c r="J481" s="43"/>
    </row>
    <row r="482" spans="2:13" ht="15.75" hidden="1" customHeight="1" outlineLevel="1" x14ac:dyDescent="0.25">
      <c r="B482" s="253" t="s">
        <v>1314</v>
      </c>
      <c r="C482" s="372"/>
      <c r="D482" s="372"/>
      <c r="E482" s="372"/>
      <c r="F482" s="372"/>
      <c r="G482" s="68"/>
      <c r="H482" s="69"/>
      <c r="I482" s="43"/>
      <c r="J482" s="43"/>
    </row>
    <row r="483" spans="2:13" ht="16.5" hidden="1" outlineLevel="1" x14ac:dyDescent="0.25">
      <c r="B483" s="380"/>
      <c r="C483" s="381"/>
      <c r="D483" s="381"/>
      <c r="E483" s="381"/>
      <c r="F483" s="381"/>
      <c r="G483" s="381"/>
      <c r="H483" s="382"/>
      <c r="I483" s="43"/>
      <c r="J483" s="43"/>
    </row>
    <row r="484" spans="2:13" ht="16.5" collapsed="1" thickBot="1" x14ac:dyDescent="0.3">
      <c r="B484" s="4"/>
    </row>
    <row r="485" spans="2:13" ht="17.25" thickBot="1" x14ac:dyDescent="0.3">
      <c r="B485" s="353" t="s">
        <v>43</v>
      </c>
      <c r="C485" s="354"/>
      <c r="D485" s="354"/>
      <c r="E485" s="354"/>
      <c r="F485" s="354"/>
      <c r="G485" s="354"/>
      <c r="H485" s="355"/>
    </row>
    <row r="486" spans="2:13" ht="16.5" customHeight="1" x14ac:dyDescent="0.25">
      <c r="B486" s="368" t="s">
        <v>1341</v>
      </c>
      <c r="C486" s="369"/>
      <c r="D486" s="369"/>
      <c r="E486" s="369"/>
      <c r="F486" s="369"/>
      <c r="G486" s="370"/>
      <c r="H486" s="371"/>
    </row>
    <row r="487" spans="2:13" ht="15.75" customHeight="1" x14ac:dyDescent="0.25">
      <c r="B487" s="273" t="s">
        <v>600</v>
      </c>
      <c r="C487" s="273"/>
      <c r="D487" s="249"/>
      <c r="E487" s="249"/>
      <c r="F487" s="249"/>
      <c r="G487" s="249"/>
      <c r="H487" s="250"/>
      <c r="J487" t="str">
        <f>LEFT(D487,1)</f>
        <v/>
      </c>
    </row>
    <row r="488" spans="2:13" ht="33" x14ac:dyDescent="0.25">
      <c r="B488" s="237" t="s">
        <v>44</v>
      </c>
      <c r="C488" s="360"/>
      <c r="D488" s="349" t="s">
        <v>45</v>
      </c>
      <c r="E488" s="350"/>
      <c r="F488" s="349" t="s">
        <v>46</v>
      </c>
      <c r="G488" s="350"/>
      <c r="H488" s="70" t="s">
        <v>47</v>
      </c>
    </row>
    <row r="489" spans="2:13" ht="16.5" x14ac:dyDescent="0.25">
      <c r="B489" s="278"/>
      <c r="C489" s="361"/>
      <c r="D489" s="362"/>
      <c r="E489" s="363"/>
      <c r="F489" s="362"/>
      <c r="G489" s="363"/>
      <c r="H489" s="97"/>
      <c r="J489" t="str">
        <f>LEFT(B489,1)</f>
        <v/>
      </c>
      <c r="K489" s="46" t="str">
        <f>IF(B489="","",IF(J489=$J$487,"","Vyberte zo zoznamu projektovú aktivitu, ktorá spadá pod zvolený typ aktivity (rovnaké začiatočné písmená)"))</f>
        <v/>
      </c>
      <c r="M489" s="44"/>
    </row>
    <row r="490" spans="2:13" ht="16.5" customHeight="1" x14ac:dyDescent="0.25">
      <c r="B490" s="237" t="s">
        <v>44</v>
      </c>
      <c r="C490" s="360"/>
      <c r="D490" s="349" t="s">
        <v>45</v>
      </c>
      <c r="E490" s="350"/>
      <c r="F490" s="349" t="s">
        <v>46</v>
      </c>
      <c r="G490" s="350"/>
      <c r="H490" s="70" t="s">
        <v>47</v>
      </c>
    </row>
    <row r="491" spans="2:13" ht="16.5" x14ac:dyDescent="0.25">
      <c r="B491" s="278"/>
      <c r="C491" s="361"/>
      <c r="D491" s="362"/>
      <c r="E491" s="363"/>
      <c r="F491" s="362"/>
      <c r="G491" s="363"/>
      <c r="H491" s="97"/>
      <c r="J491" t="str">
        <f>LEFT(B491,1)</f>
        <v/>
      </c>
      <c r="K491" s="46" t="str">
        <f>IF(B491="","",IF(J491=$J$487,"","Vyberte zo zoznamu projektovú aktivitu, ktorá spadá pod zvolený typ aktivity (rovnaké začiatočné písmená)"))</f>
        <v/>
      </c>
    </row>
    <row r="492" spans="2:13" ht="16.5" hidden="1" customHeight="1" outlineLevel="1" x14ac:dyDescent="0.25">
      <c r="B492" s="237" t="s">
        <v>44</v>
      </c>
      <c r="C492" s="360"/>
      <c r="D492" s="349" t="s">
        <v>45</v>
      </c>
      <c r="E492" s="350"/>
      <c r="F492" s="349" t="s">
        <v>46</v>
      </c>
      <c r="G492" s="350"/>
      <c r="H492" s="70" t="s">
        <v>47</v>
      </c>
      <c r="I492" s="43"/>
      <c r="J492" s="43"/>
    </row>
    <row r="493" spans="2:13" ht="16.5" hidden="1" outlineLevel="1" x14ac:dyDescent="0.25">
      <c r="B493" s="278"/>
      <c r="C493" s="361"/>
      <c r="D493" s="362"/>
      <c r="E493" s="363"/>
      <c r="F493" s="362"/>
      <c r="G493" s="363"/>
      <c r="H493" s="97"/>
      <c r="I493" s="43"/>
      <c r="J493" t="str">
        <f>LEFT(B493,1)</f>
        <v/>
      </c>
      <c r="K493" s="104" t="str">
        <f>IF(B493="","",IF(J493=$J$487,"","Vyberte zo zoznamu projektovú aktivitu, ktorá spadá pod zvolený typ aktivity (rovnaké začiatočné písmená)"))</f>
        <v/>
      </c>
    </row>
    <row r="494" spans="2:13" ht="16.5" hidden="1" customHeight="1" outlineLevel="1" x14ac:dyDescent="0.25">
      <c r="B494" s="237" t="s">
        <v>44</v>
      </c>
      <c r="C494" s="360"/>
      <c r="D494" s="349" t="s">
        <v>45</v>
      </c>
      <c r="E494" s="350"/>
      <c r="F494" s="349" t="s">
        <v>46</v>
      </c>
      <c r="G494" s="350"/>
      <c r="H494" s="70" t="s">
        <v>47</v>
      </c>
      <c r="I494" s="43"/>
      <c r="J494" s="43"/>
    </row>
    <row r="495" spans="2:13" ht="16.5" hidden="1" outlineLevel="1" x14ac:dyDescent="0.25">
      <c r="B495" s="278"/>
      <c r="C495" s="361"/>
      <c r="D495" s="362"/>
      <c r="E495" s="363"/>
      <c r="F495" s="362"/>
      <c r="G495" s="363"/>
      <c r="H495" s="97"/>
      <c r="I495" s="43"/>
      <c r="J495" t="str">
        <f>LEFT(B495,1)</f>
        <v/>
      </c>
      <c r="K495" s="104" t="str">
        <f>IF(B495="","",IF(J495=$J$487,"","Vyberte zo zoznamu projektovú aktivitu, ktorá spadá pod zvolený typ aktivity (rovnaké začiatočné písmená)"))</f>
        <v/>
      </c>
    </row>
    <row r="496" spans="2:13" ht="16.5" hidden="1" customHeight="1" outlineLevel="1" x14ac:dyDescent="0.25">
      <c r="B496" s="237" t="s">
        <v>44</v>
      </c>
      <c r="C496" s="360"/>
      <c r="D496" s="349" t="s">
        <v>45</v>
      </c>
      <c r="E496" s="350"/>
      <c r="F496" s="349" t="s">
        <v>46</v>
      </c>
      <c r="G496" s="350"/>
      <c r="H496" s="70" t="s">
        <v>47</v>
      </c>
      <c r="I496" s="43"/>
      <c r="J496" s="43"/>
    </row>
    <row r="497" spans="2:13" ht="16.5" hidden="1" outlineLevel="1" x14ac:dyDescent="0.25">
      <c r="B497" s="278"/>
      <c r="C497" s="361"/>
      <c r="D497" s="362"/>
      <c r="E497" s="363"/>
      <c r="F497" s="362"/>
      <c r="G497" s="363"/>
      <c r="H497" s="97"/>
      <c r="I497" s="43"/>
      <c r="J497" t="str">
        <f>LEFT(B497,1)</f>
        <v/>
      </c>
      <c r="K497" s="104" t="str">
        <f>IF(B497="","",IF(J497=$J$487,"","Vyberte zo zoznamu projektovú aktivitu, ktorá spadá pod zvolený typ aktivity (rovnaké začiatočné písmená)"))</f>
        <v/>
      </c>
    </row>
    <row r="498" spans="2:13" ht="11.25" customHeight="1" collapsed="1" x14ac:dyDescent="0.25">
      <c r="B498" s="105"/>
      <c r="C498" s="106"/>
      <c r="D498" s="107"/>
      <c r="E498" s="108"/>
      <c r="F498" s="107"/>
      <c r="G498" s="108"/>
      <c r="H498" s="109"/>
      <c r="I498" s="43"/>
      <c r="J498"/>
      <c r="K498" s="104"/>
    </row>
    <row r="499" spans="2:13" ht="15.75" customHeight="1" x14ac:dyDescent="0.25">
      <c r="B499" s="273" t="s">
        <v>600</v>
      </c>
      <c r="C499" s="273"/>
      <c r="D499" s="249"/>
      <c r="E499" s="249"/>
      <c r="F499" s="249"/>
      <c r="G499" s="249"/>
      <c r="H499" s="250"/>
      <c r="I499" s="43"/>
      <c r="J499" t="str">
        <f>LEFT(D499,1)</f>
        <v/>
      </c>
    </row>
    <row r="500" spans="2:13" ht="16.5" hidden="1" outlineLevel="1" x14ac:dyDescent="0.25">
      <c r="B500" s="237" t="s">
        <v>44</v>
      </c>
      <c r="C500" s="360"/>
      <c r="D500" s="349" t="s">
        <v>45</v>
      </c>
      <c r="E500" s="350"/>
      <c r="F500" s="349" t="s">
        <v>46</v>
      </c>
      <c r="G500" s="350"/>
      <c r="H500" s="70" t="s">
        <v>47</v>
      </c>
      <c r="I500" s="43"/>
      <c r="J500" s="43"/>
    </row>
    <row r="501" spans="2:13" ht="16.5" hidden="1" outlineLevel="1" x14ac:dyDescent="0.25">
      <c r="B501" s="278"/>
      <c r="C501" s="361"/>
      <c r="D501" s="362"/>
      <c r="E501" s="363"/>
      <c r="F501" s="362"/>
      <c r="G501" s="363"/>
      <c r="H501" s="97"/>
      <c r="I501" s="43"/>
      <c r="J501" t="str">
        <f>LEFT(B501,1)</f>
        <v/>
      </c>
      <c r="K501" s="46" t="str">
        <f>IF(B501="","",IF(J501=$J$499,"","Vyberte zo zoznamu projektovú aktivitu, ktorá spadá pod zvolený typ aktivity (rovnaké začiatočné písmená)"))</f>
        <v/>
      </c>
      <c r="M501" s="44"/>
    </row>
    <row r="502" spans="2:13" ht="16.5" hidden="1" customHeight="1" outlineLevel="1" x14ac:dyDescent="0.25">
      <c r="B502" s="237" t="s">
        <v>44</v>
      </c>
      <c r="C502" s="360"/>
      <c r="D502" s="349" t="s">
        <v>45</v>
      </c>
      <c r="E502" s="350"/>
      <c r="F502" s="349" t="s">
        <v>46</v>
      </c>
      <c r="G502" s="350"/>
      <c r="H502" s="70" t="s">
        <v>47</v>
      </c>
      <c r="I502" s="43"/>
      <c r="J502" s="43"/>
    </row>
    <row r="503" spans="2:13" ht="16.5" hidden="1" outlineLevel="1" x14ac:dyDescent="0.25">
      <c r="B503" s="278"/>
      <c r="C503" s="361"/>
      <c r="D503" s="362"/>
      <c r="E503" s="363"/>
      <c r="F503" s="362"/>
      <c r="G503" s="363"/>
      <c r="H503" s="97"/>
      <c r="I503" s="43"/>
      <c r="J503" t="str">
        <f>LEFT(B503,1)</f>
        <v/>
      </c>
      <c r="K503" s="46" t="str">
        <f>IF(B503="","",IF(J503=$J$499,"","Vyberte zo zoznamu projektovú aktivitu, ktorá spadá pod zvolený typ aktivity (rovnaké začiatočné písmená)"))</f>
        <v/>
      </c>
    </row>
    <row r="504" spans="2:13" ht="16.5" hidden="1" customHeight="1" outlineLevel="2" x14ac:dyDescent="0.25">
      <c r="B504" s="237" t="s">
        <v>44</v>
      </c>
      <c r="C504" s="360"/>
      <c r="D504" s="349" t="s">
        <v>45</v>
      </c>
      <c r="E504" s="350"/>
      <c r="F504" s="349" t="s">
        <v>46</v>
      </c>
      <c r="G504" s="350"/>
      <c r="H504" s="70" t="s">
        <v>47</v>
      </c>
      <c r="I504" s="43"/>
      <c r="J504" s="43"/>
    </row>
    <row r="505" spans="2:13" ht="16.5" hidden="1" outlineLevel="2" x14ac:dyDescent="0.25">
      <c r="B505" s="278"/>
      <c r="C505" s="361"/>
      <c r="D505" s="362"/>
      <c r="E505" s="363"/>
      <c r="F505" s="362"/>
      <c r="G505" s="363"/>
      <c r="H505" s="97"/>
      <c r="I505" s="43"/>
      <c r="J505" t="str">
        <f>LEFT(B505,1)</f>
        <v/>
      </c>
      <c r="K505" s="104" t="str">
        <f>IF(B505="","",IF(J505=$J$499,"","Vyberte zo zoznamu projektovú aktivitu, ktorá spadá pod zvolený typ aktivity (rovnaké začiatočné písmená)"))</f>
        <v/>
      </c>
    </row>
    <row r="506" spans="2:13" ht="16.5" hidden="1" customHeight="1" outlineLevel="2" x14ac:dyDescent="0.25">
      <c r="B506" s="237" t="s">
        <v>44</v>
      </c>
      <c r="C506" s="360"/>
      <c r="D506" s="349" t="s">
        <v>45</v>
      </c>
      <c r="E506" s="350"/>
      <c r="F506" s="349" t="s">
        <v>46</v>
      </c>
      <c r="G506" s="350"/>
      <c r="H506" s="70" t="s">
        <v>47</v>
      </c>
      <c r="I506" s="43"/>
      <c r="J506" s="43"/>
    </row>
    <row r="507" spans="2:13" ht="16.5" hidden="1" outlineLevel="2" x14ac:dyDescent="0.25">
      <c r="B507" s="278"/>
      <c r="C507" s="361"/>
      <c r="D507" s="362"/>
      <c r="E507" s="363"/>
      <c r="F507" s="362"/>
      <c r="G507" s="363"/>
      <c r="H507" s="97"/>
      <c r="I507" s="43"/>
      <c r="J507" t="str">
        <f>LEFT(B507,1)</f>
        <v/>
      </c>
      <c r="K507" s="104" t="str">
        <f>IF(B507="","",IF(J507=$J$499,"","Vyberte zo zoznamu projektovú aktivitu, ktorá spadá pod zvolený typ aktivity (rovnaké začiatočné písmená)"))</f>
        <v/>
      </c>
    </row>
    <row r="508" spans="2:13" ht="16.5" hidden="1" customHeight="1" outlineLevel="2" x14ac:dyDescent="0.25">
      <c r="B508" s="237" t="s">
        <v>44</v>
      </c>
      <c r="C508" s="360"/>
      <c r="D508" s="349" t="s">
        <v>45</v>
      </c>
      <c r="E508" s="350"/>
      <c r="F508" s="349" t="s">
        <v>46</v>
      </c>
      <c r="G508" s="350"/>
      <c r="H508" s="70" t="s">
        <v>47</v>
      </c>
      <c r="I508" s="43"/>
      <c r="J508" s="43"/>
    </row>
    <row r="509" spans="2:13" ht="16.5" hidden="1" outlineLevel="2" x14ac:dyDescent="0.25">
      <c r="B509" s="278"/>
      <c r="C509" s="361"/>
      <c r="D509" s="362"/>
      <c r="E509" s="363"/>
      <c r="F509" s="362"/>
      <c r="G509" s="363"/>
      <c r="H509" s="97"/>
      <c r="I509" s="43"/>
      <c r="J509" t="str">
        <f>LEFT(B509,1)</f>
        <v/>
      </c>
      <c r="K509" s="104" t="str">
        <f>IF(B509="","",IF(J509=$J$499,"","Vyberte zo zoznamu projektovú aktivitu, ktorá spadá pod zvolený typ aktivity (rovnaké začiatočné písmená)"))</f>
        <v/>
      </c>
    </row>
    <row r="510" spans="2:13" ht="11.25" hidden="1" customHeight="1" outlineLevel="1" x14ac:dyDescent="0.25">
      <c r="B510" s="105"/>
      <c r="C510" s="106"/>
      <c r="D510" s="107"/>
      <c r="E510" s="108"/>
      <c r="F510" s="107"/>
      <c r="G510" s="108"/>
      <c r="H510" s="109"/>
      <c r="I510" s="43"/>
      <c r="J510"/>
      <c r="K510" s="104"/>
    </row>
    <row r="511" spans="2:13" ht="15.75" customHeight="1" collapsed="1" x14ac:dyDescent="0.25">
      <c r="B511" s="273" t="s">
        <v>600</v>
      </c>
      <c r="C511" s="273"/>
      <c r="D511" s="249"/>
      <c r="E511" s="249"/>
      <c r="F511" s="249"/>
      <c r="G511" s="249"/>
      <c r="H511" s="250"/>
      <c r="I511" s="131"/>
      <c r="J511" t="str">
        <f>LEFT(D511,1)</f>
        <v/>
      </c>
    </row>
    <row r="512" spans="2:13" ht="16.5" hidden="1" outlineLevel="1" x14ac:dyDescent="0.25">
      <c r="B512" s="237" t="s">
        <v>44</v>
      </c>
      <c r="C512" s="360"/>
      <c r="D512" s="349" t="s">
        <v>45</v>
      </c>
      <c r="E512" s="350"/>
      <c r="F512" s="349" t="s">
        <v>46</v>
      </c>
      <c r="G512" s="350"/>
      <c r="H512" s="70" t="s">
        <v>47</v>
      </c>
      <c r="I512" s="131"/>
      <c r="J512" s="131"/>
    </row>
    <row r="513" spans="2:13" ht="16.5" hidden="1" outlineLevel="1" x14ac:dyDescent="0.25">
      <c r="B513" s="278"/>
      <c r="C513" s="361"/>
      <c r="D513" s="362"/>
      <c r="E513" s="363"/>
      <c r="F513" s="362"/>
      <c r="G513" s="363"/>
      <c r="H513" s="97"/>
      <c r="I513" s="131"/>
      <c r="J513" t="str">
        <f>LEFT(B513,1)</f>
        <v/>
      </c>
      <c r="K513" s="46" t="str">
        <f>IF(B513="","",IF(J513=$J$511,"","Vyberte zo zoznamu projektovú aktivitu, ktorá spadá pod zvolený typ aktivity (rovnaké začiatočné písmená)"))</f>
        <v/>
      </c>
      <c r="M513" s="44"/>
    </row>
    <row r="514" spans="2:13" ht="16.5" hidden="1" customHeight="1" outlineLevel="1" x14ac:dyDescent="0.25">
      <c r="B514" s="237" t="s">
        <v>44</v>
      </c>
      <c r="C514" s="360"/>
      <c r="D514" s="349" t="s">
        <v>45</v>
      </c>
      <c r="E514" s="350"/>
      <c r="F514" s="349" t="s">
        <v>46</v>
      </c>
      <c r="G514" s="350"/>
      <c r="H514" s="70" t="s">
        <v>47</v>
      </c>
      <c r="I514" s="131"/>
      <c r="J514" s="131"/>
    </row>
    <row r="515" spans="2:13" ht="16.5" hidden="1" outlineLevel="1" x14ac:dyDescent="0.25">
      <c r="B515" s="278"/>
      <c r="C515" s="361"/>
      <c r="D515" s="362"/>
      <c r="E515" s="363"/>
      <c r="F515" s="362"/>
      <c r="G515" s="363"/>
      <c r="H515" s="97"/>
      <c r="I515" s="131"/>
      <c r="J515" t="str">
        <f>LEFT(B515,1)</f>
        <v/>
      </c>
      <c r="K515" s="46" t="str">
        <f>IF(B515="","",IF(J515=$J$511,"","Vyberte zo zoznamu projektovú aktivitu, ktorá spadá pod zvolený typ aktivity (rovnaké začiatočné písmená)"))</f>
        <v/>
      </c>
    </row>
    <row r="516" spans="2:13" ht="16.5" hidden="1" customHeight="1" outlineLevel="2" x14ac:dyDescent="0.25">
      <c r="B516" s="237" t="s">
        <v>44</v>
      </c>
      <c r="C516" s="360"/>
      <c r="D516" s="349" t="s">
        <v>45</v>
      </c>
      <c r="E516" s="350"/>
      <c r="F516" s="349" t="s">
        <v>46</v>
      </c>
      <c r="G516" s="350"/>
      <c r="H516" s="70" t="s">
        <v>47</v>
      </c>
      <c r="I516" s="131"/>
      <c r="J516" s="131"/>
    </row>
    <row r="517" spans="2:13" ht="16.5" hidden="1" outlineLevel="2" x14ac:dyDescent="0.25">
      <c r="B517" s="278"/>
      <c r="C517" s="361"/>
      <c r="D517" s="362"/>
      <c r="E517" s="363"/>
      <c r="F517" s="362"/>
      <c r="G517" s="363"/>
      <c r="H517" s="97"/>
      <c r="I517" s="131"/>
      <c r="J517" t="str">
        <f>LEFT(B517,1)</f>
        <v/>
      </c>
      <c r="K517" s="46" t="str">
        <f>IF(B517="","",IF(J517=$J$511,"","Vyberte zo zoznamu projektovú aktivitu, ktorá spadá pod zvolený typ aktivity (rovnaké začiatočné písmená)"))</f>
        <v/>
      </c>
    </row>
    <row r="518" spans="2:13" ht="16.5" hidden="1" customHeight="1" outlineLevel="2" x14ac:dyDescent="0.25">
      <c r="B518" s="237" t="s">
        <v>44</v>
      </c>
      <c r="C518" s="360"/>
      <c r="D518" s="349" t="s">
        <v>45</v>
      </c>
      <c r="E518" s="350"/>
      <c r="F518" s="349" t="s">
        <v>46</v>
      </c>
      <c r="G518" s="350"/>
      <c r="H518" s="70" t="s">
        <v>47</v>
      </c>
      <c r="I518" s="131"/>
      <c r="J518" s="131"/>
    </row>
    <row r="519" spans="2:13" ht="16.5" hidden="1" outlineLevel="2" x14ac:dyDescent="0.25">
      <c r="B519" s="278"/>
      <c r="C519" s="361"/>
      <c r="D519" s="362"/>
      <c r="E519" s="363"/>
      <c r="F519" s="362"/>
      <c r="G519" s="363"/>
      <c r="H519" s="97"/>
      <c r="I519" s="131"/>
      <c r="J519" t="str">
        <f>LEFT(B519,1)</f>
        <v/>
      </c>
      <c r="K519" s="46" t="str">
        <f>IF(B519="","",IF(J519=$J$511,"","Vyberte zo zoznamu projektovú aktivitu, ktorá spadá pod zvolený typ aktivity (rovnaké začiatočné písmená)"))</f>
        <v/>
      </c>
    </row>
    <row r="520" spans="2:13" ht="16.5" hidden="1" customHeight="1" outlineLevel="2" x14ac:dyDescent="0.25">
      <c r="B520" s="237" t="s">
        <v>44</v>
      </c>
      <c r="C520" s="360"/>
      <c r="D520" s="349" t="s">
        <v>45</v>
      </c>
      <c r="E520" s="350"/>
      <c r="F520" s="349" t="s">
        <v>46</v>
      </c>
      <c r="G520" s="350"/>
      <c r="H520" s="70" t="s">
        <v>47</v>
      </c>
      <c r="I520" s="131"/>
      <c r="J520" s="131"/>
    </row>
    <row r="521" spans="2:13" ht="16.5" hidden="1" outlineLevel="2" x14ac:dyDescent="0.25">
      <c r="B521" s="278"/>
      <c r="C521" s="361"/>
      <c r="D521" s="362"/>
      <c r="E521" s="363"/>
      <c r="F521" s="362"/>
      <c r="G521" s="363"/>
      <c r="H521" s="97"/>
      <c r="I521" s="131"/>
      <c r="J521" t="str">
        <f>LEFT(B521,1)</f>
        <v/>
      </c>
      <c r="K521" s="46" t="str">
        <f>IF(B521="","",IF(J521=$J$511,"","Vyberte zo zoznamu projektovú aktivitu, ktorá spadá pod zvolený typ aktivity (rovnaké začiatočné písmená)"))</f>
        <v/>
      </c>
    </row>
    <row r="522" spans="2:13" ht="11.25" hidden="1" customHeight="1" outlineLevel="1" x14ac:dyDescent="0.25">
      <c r="B522" s="105"/>
      <c r="C522" s="106"/>
      <c r="D522" s="107"/>
      <c r="E522" s="108"/>
      <c r="F522" s="107"/>
      <c r="G522" s="108"/>
      <c r="H522" s="109"/>
      <c r="I522" s="131"/>
      <c r="J522"/>
      <c r="K522" s="104"/>
    </row>
    <row r="523" spans="2:13" ht="15.75" customHeight="1" collapsed="1" x14ac:dyDescent="0.25">
      <c r="B523" s="273" t="s">
        <v>600</v>
      </c>
      <c r="C523" s="273"/>
      <c r="D523" s="249"/>
      <c r="E523" s="249"/>
      <c r="F523" s="249"/>
      <c r="G523" s="249"/>
      <c r="H523" s="250"/>
      <c r="I523" s="131"/>
      <c r="J523" t="str">
        <f>LEFT(D523,1)</f>
        <v/>
      </c>
    </row>
    <row r="524" spans="2:13" ht="16.5" hidden="1" outlineLevel="1" x14ac:dyDescent="0.25">
      <c r="B524" s="237" t="s">
        <v>44</v>
      </c>
      <c r="C524" s="360"/>
      <c r="D524" s="349" t="s">
        <v>45</v>
      </c>
      <c r="E524" s="350"/>
      <c r="F524" s="349" t="s">
        <v>46</v>
      </c>
      <c r="G524" s="350"/>
      <c r="H524" s="70" t="s">
        <v>47</v>
      </c>
      <c r="I524" s="131"/>
      <c r="J524" s="131"/>
    </row>
    <row r="525" spans="2:13" ht="16.5" hidden="1" outlineLevel="1" x14ac:dyDescent="0.25">
      <c r="B525" s="278"/>
      <c r="C525" s="361"/>
      <c r="D525" s="362"/>
      <c r="E525" s="363"/>
      <c r="F525" s="362"/>
      <c r="G525" s="363"/>
      <c r="H525" s="97"/>
      <c r="I525" s="131"/>
      <c r="J525" t="str">
        <f>LEFT(B525,1)</f>
        <v/>
      </c>
      <c r="K525" s="46" t="str">
        <f>IF(B525="","",IF(J525=$J$523,"","Vyberte zo zoznamu projektovú aktivitu, ktorá spadá pod zvolený typ aktivity (rovnaké začiatočné písmená)"))</f>
        <v/>
      </c>
      <c r="M525" s="44"/>
    </row>
    <row r="526" spans="2:13" ht="16.5" hidden="1" customHeight="1" outlineLevel="1" x14ac:dyDescent="0.25">
      <c r="B526" s="237" t="s">
        <v>44</v>
      </c>
      <c r="C526" s="360"/>
      <c r="D526" s="349" t="s">
        <v>45</v>
      </c>
      <c r="E526" s="350"/>
      <c r="F526" s="349" t="s">
        <v>46</v>
      </c>
      <c r="G526" s="350"/>
      <c r="H526" s="70" t="s">
        <v>47</v>
      </c>
      <c r="I526" s="131"/>
      <c r="J526" s="131"/>
    </row>
    <row r="527" spans="2:13" ht="16.5" hidden="1" outlineLevel="1" x14ac:dyDescent="0.25">
      <c r="B527" s="278"/>
      <c r="C527" s="361"/>
      <c r="D527" s="362"/>
      <c r="E527" s="363"/>
      <c r="F527" s="362"/>
      <c r="G527" s="363"/>
      <c r="H527" s="97"/>
      <c r="I527" s="131"/>
      <c r="J527" t="str">
        <f>LEFT(B527,1)</f>
        <v/>
      </c>
      <c r="K527" s="46" t="str">
        <f>IF(B527="","",IF(J527=$J$523,"","Vyberte zo zoznamu projektovú aktivitu, ktorá spadá pod zvolený typ aktivity (rovnaké začiatočné písmená)"))</f>
        <v/>
      </c>
    </row>
    <row r="528" spans="2:13" ht="16.5" hidden="1" customHeight="1" outlineLevel="2" x14ac:dyDescent="0.25">
      <c r="B528" s="237" t="s">
        <v>44</v>
      </c>
      <c r="C528" s="360"/>
      <c r="D528" s="349" t="s">
        <v>45</v>
      </c>
      <c r="E528" s="350"/>
      <c r="F528" s="349" t="s">
        <v>46</v>
      </c>
      <c r="G528" s="350"/>
      <c r="H528" s="70" t="s">
        <v>47</v>
      </c>
      <c r="I528" s="131"/>
      <c r="J528" s="131"/>
    </row>
    <row r="529" spans="2:13" ht="16.5" hidden="1" outlineLevel="2" x14ac:dyDescent="0.25">
      <c r="B529" s="278"/>
      <c r="C529" s="361"/>
      <c r="D529" s="362"/>
      <c r="E529" s="363"/>
      <c r="F529" s="362"/>
      <c r="G529" s="363"/>
      <c r="H529" s="97"/>
      <c r="I529" s="131"/>
      <c r="J529" t="str">
        <f>LEFT(B529,1)</f>
        <v/>
      </c>
      <c r="K529" s="46" t="str">
        <f>IF(B529="","",IF(J529=$J$523,"","Vyberte zo zoznamu projektovú aktivitu, ktorá spadá pod zvolený typ aktivity (rovnaké začiatočné písmená)"))</f>
        <v/>
      </c>
    </row>
    <row r="530" spans="2:13" ht="16.5" hidden="1" customHeight="1" outlineLevel="2" x14ac:dyDescent="0.25">
      <c r="B530" s="237" t="s">
        <v>44</v>
      </c>
      <c r="C530" s="360"/>
      <c r="D530" s="349" t="s">
        <v>45</v>
      </c>
      <c r="E530" s="350"/>
      <c r="F530" s="349" t="s">
        <v>46</v>
      </c>
      <c r="G530" s="350"/>
      <c r="H530" s="70" t="s">
        <v>47</v>
      </c>
      <c r="I530" s="131"/>
      <c r="J530" s="131"/>
    </row>
    <row r="531" spans="2:13" ht="16.5" hidden="1" outlineLevel="2" x14ac:dyDescent="0.25">
      <c r="B531" s="278"/>
      <c r="C531" s="361"/>
      <c r="D531" s="362"/>
      <c r="E531" s="363"/>
      <c r="F531" s="362"/>
      <c r="G531" s="363"/>
      <c r="H531" s="97"/>
      <c r="I531" s="131"/>
      <c r="J531" t="str">
        <f>LEFT(B531,1)</f>
        <v/>
      </c>
      <c r="K531" s="46" t="str">
        <f>IF(B531="","",IF(J531=$J$523,"","Vyberte zo zoznamu projektovú aktivitu, ktorá spadá pod zvolený typ aktivity (rovnaké začiatočné písmená)"))</f>
        <v/>
      </c>
    </row>
    <row r="532" spans="2:13" ht="16.5" hidden="1" customHeight="1" outlineLevel="2" x14ac:dyDescent="0.25">
      <c r="B532" s="237" t="s">
        <v>44</v>
      </c>
      <c r="C532" s="360"/>
      <c r="D532" s="349" t="s">
        <v>45</v>
      </c>
      <c r="E532" s="350"/>
      <c r="F532" s="349" t="s">
        <v>46</v>
      </c>
      <c r="G532" s="350"/>
      <c r="H532" s="70" t="s">
        <v>47</v>
      </c>
      <c r="I532" s="131"/>
      <c r="J532" s="131"/>
    </row>
    <row r="533" spans="2:13" ht="16.5" hidden="1" outlineLevel="2" x14ac:dyDescent="0.25">
      <c r="B533" s="278"/>
      <c r="C533" s="361"/>
      <c r="D533" s="362"/>
      <c r="E533" s="363"/>
      <c r="F533" s="362"/>
      <c r="G533" s="363"/>
      <c r="H533" s="97"/>
      <c r="I533" s="131"/>
      <c r="J533" t="str">
        <f>LEFT(B533,1)</f>
        <v/>
      </c>
      <c r="K533" s="46" t="str">
        <f>IF(B533="","",IF(J533=$J$523,"","Vyberte zo zoznamu projektovú aktivitu, ktorá spadá pod zvolený typ aktivity (rovnaké začiatočné písmená)"))</f>
        <v/>
      </c>
    </row>
    <row r="534" spans="2:13" ht="11.25" hidden="1" customHeight="1" outlineLevel="1" x14ac:dyDescent="0.25">
      <c r="B534" s="105"/>
      <c r="C534" s="106"/>
      <c r="D534" s="107"/>
      <c r="E534" s="108"/>
      <c r="F534" s="107"/>
      <c r="G534" s="108"/>
      <c r="H534" s="109"/>
      <c r="I534" s="131"/>
      <c r="J534"/>
      <c r="K534" s="104"/>
    </row>
    <row r="535" spans="2:13" ht="15.75" customHeight="1" collapsed="1" x14ac:dyDescent="0.25">
      <c r="B535" s="273" t="s">
        <v>600</v>
      </c>
      <c r="C535" s="273"/>
      <c r="D535" s="249"/>
      <c r="E535" s="249"/>
      <c r="F535" s="249"/>
      <c r="G535" s="249"/>
      <c r="H535" s="250"/>
      <c r="I535" s="43"/>
      <c r="J535" t="str">
        <f>LEFT(D535,1)</f>
        <v/>
      </c>
    </row>
    <row r="536" spans="2:13" ht="16.5" hidden="1" outlineLevel="1" x14ac:dyDescent="0.25">
      <c r="B536" s="237" t="s">
        <v>44</v>
      </c>
      <c r="C536" s="360"/>
      <c r="D536" s="349" t="s">
        <v>45</v>
      </c>
      <c r="E536" s="350"/>
      <c r="F536" s="349" t="s">
        <v>46</v>
      </c>
      <c r="G536" s="350"/>
      <c r="H536" s="70" t="s">
        <v>47</v>
      </c>
      <c r="I536" s="43"/>
      <c r="J536" s="43"/>
    </row>
    <row r="537" spans="2:13" ht="16.5" hidden="1" outlineLevel="1" x14ac:dyDescent="0.25">
      <c r="B537" s="278"/>
      <c r="C537" s="361"/>
      <c r="D537" s="362"/>
      <c r="E537" s="363"/>
      <c r="F537" s="362"/>
      <c r="G537" s="363"/>
      <c r="H537" s="97"/>
      <c r="I537" s="43"/>
      <c r="J537" t="str">
        <f>LEFT(B537,1)</f>
        <v/>
      </c>
      <c r="K537" s="46" t="str">
        <f>IF(B537="","",IF(J537=$J$535,"","Vyberte zo zoznamu projektovú aktivitu, ktorá spadá pod zvolený typ aktivity (rovnaké začiatočné písmená)"))</f>
        <v/>
      </c>
      <c r="M537" s="44"/>
    </row>
    <row r="538" spans="2:13" ht="16.5" hidden="1" customHeight="1" outlineLevel="1" x14ac:dyDescent="0.25">
      <c r="B538" s="237" t="s">
        <v>44</v>
      </c>
      <c r="C538" s="360"/>
      <c r="D538" s="349" t="s">
        <v>45</v>
      </c>
      <c r="E538" s="350"/>
      <c r="F538" s="349" t="s">
        <v>46</v>
      </c>
      <c r="G538" s="350"/>
      <c r="H538" s="70" t="s">
        <v>47</v>
      </c>
      <c r="I538" s="43"/>
      <c r="J538" s="43"/>
    </row>
    <row r="539" spans="2:13" ht="16.5" hidden="1" outlineLevel="1" x14ac:dyDescent="0.25">
      <c r="B539" s="278"/>
      <c r="C539" s="361"/>
      <c r="D539" s="362"/>
      <c r="E539" s="363"/>
      <c r="F539" s="362"/>
      <c r="G539" s="363"/>
      <c r="H539" s="97"/>
      <c r="I539" s="43"/>
      <c r="J539" t="str">
        <f>LEFT(B539,1)</f>
        <v/>
      </c>
      <c r="K539" s="46" t="str">
        <f>IF(B539="","",IF(J539=$J$535,"","Vyberte zo zoznamu projektovú aktivitu, ktorá spadá pod zvolený typ aktivity (rovnaké začiatočné písmená)"))</f>
        <v/>
      </c>
    </row>
    <row r="540" spans="2:13" ht="16.5" hidden="1" customHeight="1" outlineLevel="2" x14ac:dyDescent="0.25">
      <c r="B540" s="237" t="s">
        <v>44</v>
      </c>
      <c r="C540" s="360"/>
      <c r="D540" s="349" t="s">
        <v>45</v>
      </c>
      <c r="E540" s="350"/>
      <c r="F540" s="349" t="s">
        <v>46</v>
      </c>
      <c r="G540" s="350"/>
      <c r="H540" s="70" t="s">
        <v>47</v>
      </c>
      <c r="I540" s="43"/>
      <c r="J540" s="43"/>
    </row>
    <row r="541" spans="2:13" ht="16.5" hidden="1" outlineLevel="2" x14ac:dyDescent="0.25">
      <c r="B541" s="278"/>
      <c r="C541" s="361"/>
      <c r="D541" s="362"/>
      <c r="E541" s="363"/>
      <c r="F541" s="362"/>
      <c r="G541" s="363"/>
      <c r="H541" s="97"/>
      <c r="I541" s="43"/>
      <c r="J541" t="str">
        <f>LEFT(B541,1)</f>
        <v/>
      </c>
      <c r="K541" s="46" t="str">
        <f>IF(B541="","",IF(J541=$J$535,"","Vyberte zo zoznamu projektovú aktivitu, ktorá spadá pod zvolený typ aktivity (rovnaké začiatočné písmená)"))</f>
        <v/>
      </c>
    </row>
    <row r="542" spans="2:13" ht="16.5" hidden="1" customHeight="1" outlineLevel="2" x14ac:dyDescent="0.25">
      <c r="B542" s="237" t="s">
        <v>44</v>
      </c>
      <c r="C542" s="360"/>
      <c r="D542" s="349" t="s">
        <v>45</v>
      </c>
      <c r="E542" s="350"/>
      <c r="F542" s="349" t="s">
        <v>46</v>
      </c>
      <c r="G542" s="350"/>
      <c r="H542" s="70" t="s">
        <v>47</v>
      </c>
      <c r="I542" s="43"/>
      <c r="J542" s="43"/>
    </row>
    <row r="543" spans="2:13" ht="16.5" hidden="1" outlineLevel="2" x14ac:dyDescent="0.25">
      <c r="B543" s="278"/>
      <c r="C543" s="361"/>
      <c r="D543" s="362"/>
      <c r="E543" s="363"/>
      <c r="F543" s="362"/>
      <c r="G543" s="363"/>
      <c r="H543" s="97"/>
      <c r="I543" s="43"/>
      <c r="J543" t="str">
        <f>LEFT(B543,1)</f>
        <v/>
      </c>
      <c r="K543" s="46" t="str">
        <f>IF(B543="","",IF(J543=$J$535,"","Vyberte zo zoznamu projektovú aktivitu, ktorá spadá pod zvolený typ aktivity (rovnaké začiatočné písmená)"))</f>
        <v/>
      </c>
    </row>
    <row r="544" spans="2:13" ht="16.5" hidden="1" customHeight="1" outlineLevel="2" x14ac:dyDescent="0.25">
      <c r="B544" s="237" t="s">
        <v>44</v>
      </c>
      <c r="C544" s="360"/>
      <c r="D544" s="349" t="s">
        <v>45</v>
      </c>
      <c r="E544" s="350"/>
      <c r="F544" s="349" t="s">
        <v>46</v>
      </c>
      <c r="G544" s="350"/>
      <c r="H544" s="70" t="s">
        <v>47</v>
      </c>
      <c r="I544" s="43"/>
      <c r="J544" s="43"/>
    </row>
    <row r="545" spans="2:11" ht="16.5" hidden="1" outlineLevel="2" x14ac:dyDescent="0.25">
      <c r="B545" s="278"/>
      <c r="C545" s="361"/>
      <c r="D545" s="362"/>
      <c r="E545" s="363"/>
      <c r="F545" s="362"/>
      <c r="G545" s="363"/>
      <c r="H545" s="97"/>
      <c r="I545" s="43"/>
      <c r="J545" t="str">
        <f>LEFT(B545,1)</f>
        <v/>
      </c>
      <c r="K545" s="46" t="str">
        <f>IF(B545="","",IF(J545=$J$535,"","Vyberte zo zoznamu projektovú aktivitu, ktorá spadá pod zvolený typ aktivity (rovnaké začiatočné písmená)"))</f>
        <v/>
      </c>
    </row>
    <row r="546" spans="2:11" ht="17.25" hidden="1" customHeight="1" outlineLevel="1" x14ac:dyDescent="0.25">
      <c r="B546" s="105"/>
      <c r="C546" s="106"/>
      <c r="D546" s="107"/>
      <c r="E546" s="108"/>
      <c r="F546" s="107"/>
      <c r="G546" s="108"/>
      <c r="H546" s="109"/>
      <c r="I546" s="43"/>
      <c r="J546"/>
      <c r="K546" s="104"/>
    </row>
    <row r="547" spans="2:11" ht="11.25" customHeight="1" collapsed="1" x14ac:dyDescent="0.25">
      <c r="B547" s="105"/>
      <c r="C547" s="106"/>
      <c r="D547" s="107"/>
      <c r="E547" s="108"/>
      <c r="F547" s="107"/>
      <c r="G547" s="108"/>
      <c r="H547" s="109"/>
      <c r="I547" s="43"/>
      <c r="J547"/>
      <c r="K547" s="104"/>
    </row>
    <row r="548" spans="2:11" ht="16.5" customHeight="1" x14ac:dyDescent="0.25">
      <c r="B548" s="364" t="s">
        <v>1342</v>
      </c>
      <c r="C548" s="365"/>
      <c r="D548" s="365"/>
      <c r="E548" s="365"/>
      <c r="F548" s="365"/>
      <c r="G548" s="366"/>
      <c r="H548" s="367"/>
    </row>
    <row r="549" spans="2:11" ht="15.75" customHeight="1" x14ac:dyDescent="0.25">
      <c r="B549" s="273" t="s">
        <v>600</v>
      </c>
      <c r="C549" s="273"/>
      <c r="D549" s="249"/>
      <c r="E549" s="249"/>
      <c r="F549" s="249"/>
      <c r="G549" s="249"/>
      <c r="H549" s="250"/>
      <c r="J549" t="str">
        <f>LEFT(D549,1)</f>
        <v/>
      </c>
    </row>
    <row r="550" spans="2:11" ht="15.75" customHeight="1" x14ac:dyDescent="0.25">
      <c r="B550" s="237" t="s">
        <v>44</v>
      </c>
      <c r="C550" s="360"/>
      <c r="D550" s="349" t="s">
        <v>45</v>
      </c>
      <c r="E550" s="350"/>
      <c r="F550" s="349" t="s">
        <v>46</v>
      </c>
      <c r="G550" s="350"/>
      <c r="H550" s="70" t="s">
        <v>47</v>
      </c>
    </row>
    <row r="551" spans="2:11" ht="16.5" x14ac:dyDescent="0.25">
      <c r="B551" s="278"/>
      <c r="C551" s="361"/>
      <c r="D551" s="362"/>
      <c r="E551" s="363"/>
      <c r="F551" s="362"/>
      <c r="G551" s="363"/>
      <c r="H551" s="97"/>
      <c r="J551" t="str">
        <f>LEFT(B551,1)</f>
        <v/>
      </c>
      <c r="K551" s="44"/>
    </row>
    <row r="552" spans="2:11" ht="15.75" customHeight="1" x14ac:dyDescent="0.25">
      <c r="B552" s="237" t="s">
        <v>44</v>
      </c>
      <c r="C552" s="360"/>
      <c r="D552" s="349" t="s">
        <v>45</v>
      </c>
      <c r="E552" s="350"/>
      <c r="F552" s="349" t="s">
        <v>46</v>
      </c>
      <c r="G552" s="350"/>
      <c r="H552" s="70" t="s">
        <v>47</v>
      </c>
    </row>
    <row r="553" spans="2:11" ht="16.5" x14ac:dyDescent="0.25">
      <c r="B553" s="278"/>
      <c r="C553" s="361"/>
      <c r="D553" s="362"/>
      <c r="E553" s="363"/>
      <c r="F553" s="362"/>
      <c r="G553" s="363"/>
      <c r="H553" s="98"/>
      <c r="J553" t="str">
        <f>LEFT(B553,1)</f>
        <v/>
      </c>
      <c r="K553" s="46"/>
    </row>
    <row r="554" spans="2:11" ht="16.5" hidden="1" customHeight="1" outlineLevel="1" x14ac:dyDescent="0.25">
      <c r="B554" s="237" t="s">
        <v>44</v>
      </c>
      <c r="C554" s="360"/>
      <c r="D554" s="349" t="s">
        <v>45</v>
      </c>
      <c r="E554" s="350"/>
      <c r="F554" s="349" t="s">
        <v>46</v>
      </c>
      <c r="G554" s="350"/>
      <c r="H554" s="70" t="s">
        <v>47</v>
      </c>
      <c r="I554" s="120"/>
      <c r="J554" s="120"/>
    </row>
    <row r="555" spans="2:11" ht="16.5" hidden="1" outlineLevel="1" x14ac:dyDescent="0.25">
      <c r="B555" s="278"/>
      <c r="C555" s="361"/>
      <c r="D555" s="362"/>
      <c r="E555" s="363"/>
      <c r="F555" s="362"/>
      <c r="G555" s="363"/>
      <c r="H555" s="97"/>
      <c r="I555" s="120"/>
      <c r="J555" t="str">
        <f>LEFT(B555,1)</f>
        <v/>
      </c>
      <c r="K555" s="104"/>
    </row>
    <row r="556" spans="2:11" ht="16.5" hidden="1" customHeight="1" outlineLevel="1" x14ac:dyDescent="0.25">
      <c r="B556" s="237" t="s">
        <v>44</v>
      </c>
      <c r="C556" s="360"/>
      <c r="D556" s="349" t="s">
        <v>45</v>
      </c>
      <c r="E556" s="350"/>
      <c r="F556" s="349" t="s">
        <v>46</v>
      </c>
      <c r="G556" s="350"/>
      <c r="H556" s="70" t="s">
        <v>47</v>
      </c>
      <c r="I556" s="120"/>
      <c r="J556" s="120"/>
    </row>
    <row r="557" spans="2:11" ht="16.5" hidden="1" outlineLevel="1" x14ac:dyDescent="0.25">
      <c r="B557" s="278"/>
      <c r="C557" s="361"/>
      <c r="D557" s="362"/>
      <c r="E557" s="363"/>
      <c r="F557" s="362"/>
      <c r="G557" s="363"/>
      <c r="H557" s="97"/>
      <c r="I557" s="120"/>
      <c r="J557" t="str">
        <f>LEFT(B557,1)</f>
        <v/>
      </c>
      <c r="K557" s="104"/>
    </row>
    <row r="558" spans="2:11" ht="16.5" hidden="1" customHeight="1" outlineLevel="1" x14ac:dyDescent="0.25">
      <c r="B558" s="237" t="s">
        <v>44</v>
      </c>
      <c r="C558" s="360"/>
      <c r="D558" s="349" t="s">
        <v>45</v>
      </c>
      <c r="E558" s="350"/>
      <c r="F558" s="349" t="s">
        <v>46</v>
      </c>
      <c r="G558" s="350"/>
      <c r="H558" s="70" t="s">
        <v>47</v>
      </c>
      <c r="I558" s="120"/>
      <c r="J558" s="120"/>
    </row>
    <row r="559" spans="2:11" ht="16.5" hidden="1" outlineLevel="1" x14ac:dyDescent="0.25">
      <c r="B559" s="278"/>
      <c r="C559" s="361"/>
      <c r="D559" s="362"/>
      <c r="E559" s="363"/>
      <c r="F559" s="362"/>
      <c r="G559" s="363"/>
      <c r="H559" s="97"/>
      <c r="I559" s="120"/>
      <c r="J559" t="str">
        <f>LEFT(B559,1)</f>
        <v/>
      </c>
      <c r="K559" s="104"/>
    </row>
    <row r="560" spans="2:11" ht="11.25" customHeight="1" collapsed="1" x14ac:dyDescent="0.25">
      <c r="B560" s="105"/>
      <c r="C560" s="106"/>
      <c r="D560" s="107"/>
      <c r="E560" s="108"/>
      <c r="F560" s="107"/>
      <c r="G560" s="108"/>
      <c r="H560" s="109"/>
      <c r="I560" s="120"/>
      <c r="J560"/>
      <c r="K560" s="104"/>
    </row>
    <row r="561" spans="2:13" ht="15.75" customHeight="1" x14ac:dyDescent="0.25">
      <c r="B561" s="273" t="s">
        <v>600</v>
      </c>
      <c r="C561" s="273"/>
      <c r="D561" s="249"/>
      <c r="E561" s="249"/>
      <c r="F561" s="249"/>
      <c r="G561" s="249"/>
      <c r="H561" s="250"/>
      <c r="I561" s="120"/>
      <c r="J561" t="str">
        <f>LEFT(D561,1)</f>
        <v/>
      </c>
    </row>
    <row r="562" spans="2:13" ht="16.5" hidden="1" customHeight="1" outlineLevel="1" x14ac:dyDescent="0.25">
      <c r="B562" s="237" t="s">
        <v>44</v>
      </c>
      <c r="C562" s="360"/>
      <c r="D562" s="349" t="s">
        <v>45</v>
      </c>
      <c r="E562" s="350"/>
      <c r="F562" s="349" t="s">
        <v>46</v>
      </c>
      <c r="G562" s="350"/>
      <c r="H562" s="70" t="s">
        <v>47</v>
      </c>
      <c r="I562" s="120"/>
      <c r="J562" s="120"/>
    </row>
    <row r="563" spans="2:13" ht="16.5" hidden="1" outlineLevel="1" x14ac:dyDescent="0.25">
      <c r="B563" s="278"/>
      <c r="C563" s="361"/>
      <c r="D563" s="362"/>
      <c r="E563" s="363"/>
      <c r="F563" s="362"/>
      <c r="G563" s="363"/>
      <c r="H563" s="97"/>
      <c r="I563" s="120"/>
      <c r="J563" t="str">
        <f>LEFT(B563,1)</f>
        <v/>
      </c>
      <c r="K563" s="46"/>
      <c r="M563" s="44"/>
    </row>
    <row r="564" spans="2:13" ht="16.5" hidden="1" customHeight="1" outlineLevel="1" x14ac:dyDescent="0.25">
      <c r="B564" s="237" t="s">
        <v>44</v>
      </c>
      <c r="C564" s="360"/>
      <c r="D564" s="349" t="s">
        <v>45</v>
      </c>
      <c r="E564" s="350"/>
      <c r="F564" s="349" t="s">
        <v>46</v>
      </c>
      <c r="G564" s="350"/>
      <c r="H564" s="70" t="s">
        <v>47</v>
      </c>
      <c r="I564" s="120"/>
      <c r="J564" s="120"/>
    </row>
    <row r="565" spans="2:13" ht="16.5" hidden="1" outlineLevel="1" x14ac:dyDescent="0.25">
      <c r="B565" s="278"/>
      <c r="C565" s="361"/>
      <c r="D565" s="362"/>
      <c r="E565" s="363"/>
      <c r="F565" s="362"/>
      <c r="G565" s="363"/>
      <c r="H565" s="98"/>
      <c r="I565" s="120"/>
      <c r="J565" t="str">
        <f>LEFT(B565,1)</f>
        <v/>
      </c>
      <c r="K565" s="46"/>
    </row>
    <row r="566" spans="2:13" ht="16.5" hidden="1" customHeight="1" outlineLevel="2" x14ac:dyDescent="0.25">
      <c r="B566" s="237" t="s">
        <v>44</v>
      </c>
      <c r="C566" s="360"/>
      <c r="D566" s="349" t="s">
        <v>45</v>
      </c>
      <c r="E566" s="350"/>
      <c r="F566" s="349" t="s">
        <v>46</v>
      </c>
      <c r="G566" s="350"/>
      <c r="H566" s="70" t="s">
        <v>47</v>
      </c>
      <c r="I566" s="120"/>
      <c r="J566" s="120"/>
    </row>
    <row r="567" spans="2:13" ht="16.5" hidden="1" outlineLevel="2" x14ac:dyDescent="0.25">
      <c r="B567" s="278"/>
      <c r="C567" s="361"/>
      <c r="D567" s="362"/>
      <c r="E567" s="363"/>
      <c r="F567" s="362"/>
      <c r="G567" s="363"/>
      <c r="H567" s="97"/>
      <c r="I567" s="120"/>
      <c r="J567" t="str">
        <f>LEFT(B567,1)</f>
        <v/>
      </c>
      <c r="K567" s="46"/>
    </row>
    <row r="568" spans="2:13" ht="16.5" hidden="1" customHeight="1" outlineLevel="2" x14ac:dyDescent="0.25">
      <c r="B568" s="237" t="s">
        <v>44</v>
      </c>
      <c r="C568" s="360"/>
      <c r="D568" s="349" t="s">
        <v>45</v>
      </c>
      <c r="E568" s="350"/>
      <c r="F568" s="349" t="s">
        <v>46</v>
      </c>
      <c r="G568" s="350"/>
      <c r="H568" s="70" t="s">
        <v>47</v>
      </c>
      <c r="I568" s="120"/>
      <c r="J568" s="120"/>
    </row>
    <row r="569" spans="2:13" ht="16.5" hidden="1" outlineLevel="2" x14ac:dyDescent="0.25">
      <c r="B569" s="278"/>
      <c r="C569" s="361"/>
      <c r="D569" s="362"/>
      <c r="E569" s="363"/>
      <c r="F569" s="362"/>
      <c r="G569" s="363"/>
      <c r="H569" s="97"/>
      <c r="I569" s="120"/>
      <c r="J569" t="str">
        <f>LEFT(B569,1)</f>
        <v/>
      </c>
      <c r="K569" s="46"/>
    </row>
    <row r="570" spans="2:13" ht="16.5" hidden="1" customHeight="1" outlineLevel="2" x14ac:dyDescent="0.25">
      <c r="B570" s="237" t="s">
        <v>44</v>
      </c>
      <c r="C570" s="360"/>
      <c r="D570" s="349" t="s">
        <v>45</v>
      </c>
      <c r="E570" s="350"/>
      <c r="F570" s="349" t="s">
        <v>46</v>
      </c>
      <c r="G570" s="350"/>
      <c r="H570" s="70" t="s">
        <v>47</v>
      </c>
      <c r="I570" s="120"/>
      <c r="J570" s="120"/>
    </row>
    <row r="571" spans="2:13" ht="16.5" hidden="1" outlineLevel="2" x14ac:dyDescent="0.25">
      <c r="B571" s="278"/>
      <c r="C571" s="361"/>
      <c r="D571" s="362"/>
      <c r="E571" s="363"/>
      <c r="F571" s="362"/>
      <c r="G571" s="363"/>
      <c r="H571" s="97"/>
      <c r="I571" s="120"/>
      <c r="J571" t="str">
        <f>LEFT(B571,1)</f>
        <v/>
      </c>
      <c r="K571" s="46"/>
    </row>
    <row r="572" spans="2:13" ht="11.25" hidden="1" customHeight="1" outlineLevel="1" collapsed="1" x14ac:dyDescent="0.25">
      <c r="B572" s="105"/>
      <c r="C572" s="106"/>
      <c r="D572" s="107"/>
      <c r="E572" s="108"/>
      <c r="F572" s="107"/>
      <c r="G572" s="108"/>
      <c r="H572" s="109"/>
      <c r="I572" s="120"/>
      <c r="J572"/>
      <c r="K572" s="104"/>
    </row>
    <row r="573" spans="2:13" ht="15.75" customHeight="1" collapsed="1" x14ac:dyDescent="0.25">
      <c r="B573" s="273" t="s">
        <v>600</v>
      </c>
      <c r="C573" s="273"/>
      <c r="D573" s="249"/>
      <c r="E573" s="249"/>
      <c r="F573" s="249"/>
      <c r="G573" s="249"/>
      <c r="H573" s="250"/>
      <c r="I573" s="131"/>
      <c r="J573" t="str">
        <f>LEFT(D573,1)</f>
        <v/>
      </c>
    </row>
    <row r="574" spans="2:13" ht="16.5" hidden="1" customHeight="1" outlineLevel="1" x14ac:dyDescent="0.25">
      <c r="B574" s="237" t="s">
        <v>44</v>
      </c>
      <c r="C574" s="360"/>
      <c r="D574" s="349" t="s">
        <v>45</v>
      </c>
      <c r="E574" s="350"/>
      <c r="F574" s="349" t="s">
        <v>46</v>
      </c>
      <c r="G574" s="350"/>
      <c r="H574" s="70" t="s">
        <v>47</v>
      </c>
      <c r="I574" s="131"/>
      <c r="J574" s="131"/>
    </row>
    <row r="575" spans="2:13" ht="16.5" hidden="1" outlineLevel="1" x14ac:dyDescent="0.25">
      <c r="B575" s="278"/>
      <c r="C575" s="361"/>
      <c r="D575" s="362"/>
      <c r="E575" s="363"/>
      <c r="F575" s="362"/>
      <c r="G575" s="363"/>
      <c r="H575" s="97"/>
      <c r="I575" s="131"/>
      <c r="J575" t="str">
        <f>LEFT(B575,1)</f>
        <v/>
      </c>
      <c r="K575" s="46"/>
      <c r="M575" s="44"/>
    </row>
    <row r="576" spans="2:13" ht="16.5" hidden="1" customHeight="1" outlineLevel="1" x14ac:dyDescent="0.25">
      <c r="B576" s="237" t="s">
        <v>44</v>
      </c>
      <c r="C576" s="360"/>
      <c r="D576" s="349" t="s">
        <v>45</v>
      </c>
      <c r="E576" s="350"/>
      <c r="F576" s="349" t="s">
        <v>46</v>
      </c>
      <c r="G576" s="350"/>
      <c r="H576" s="70" t="s">
        <v>47</v>
      </c>
      <c r="I576" s="131"/>
      <c r="J576" s="131"/>
    </row>
    <row r="577" spans="2:13" ht="16.5" hidden="1" outlineLevel="1" x14ac:dyDescent="0.25">
      <c r="B577" s="278"/>
      <c r="C577" s="361"/>
      <c r="D577" s="362"/>
      <c r="E577" s="363"/>
      <c r="F577" s="362"/>
      <c r="G577" s="363"/>
      <c r="H577" s="98"/>
      <c r="I577" s="131"/>
      <c r="J577" t="str">
        <f>LEFT(B577,1)</f>
        <v/>
      </c>
      <c r="K577" s="46"/>
    </row>
    <row r="578" spans="2:13" ht="16.5" hidden="1" customHeight="1" outlineLevel="2" x14ac:dyDescent="0.25">
      <c r="B578" s="237" t="s">
        <v>44</v>
      </c>
      <c r="C578" s="360"/>
      <c r="D578" s="349" t="s">
        <v>45</v>
      </c>
      <c r="E578" s="350"/>
      <c r="F578" s="349" t="s">
        <v>46</v>
      </c>
      <c r="G578" s="350"/>
      <c r="H578" s="70" t="s">
        <v>47</v>
      </c>
      <c r="I578" s="131"/>
      <c r="J578" s="131"/>
    </row>
    <row r="579" spans="2:13" ht="16.5" hidden="1" outlineLevel="2" x14ac:dyDescent="0.25">
      <c r="B579" s="278"/>
      <c r="C579" s="361"/>
      <c r="D579" s="362"/>
      <c r="E579" s="363"/>
      <c r="F579" s="362"/>
      <c r="G579" s="363"/>
      <c r="H579" s="97"/>
      <c r="I579" s="131"/>
      <c r="J579" t="str">
        <f>LEFT(B579,1)</f>
        <v/>
      </c>
      <c r="K579" s="46" t="str">
        <f>IF(B579="","",IF(J579=$J$573,"","Vyberte zo zoznamu projektovú aktivitu, ktorá spadá pod zvolený typ aktivity (rovnaké začiatočné písmená)"))</f>
        <v/>
      </c>
    </row>
    <row r="580" spans="2:13" ht="16.5" hidden="1" customHeight="1" outlineLevel="2" x14ac:dyDescent="0.25">
      <c r="B580" s="237" t="s">
        <v>44</v>
      </c>
      <c r="C580" s="360"/>
      <c r="D580" s="349" t="s">
        <v>45</v>
      </c>
      <c r="E580" s="350"/>
      <c r="F580" s="349" t="s">
        <v>46</v>
      </c>
      <c r="G580" s="350"/>
      <c r="H580" s="70" t="s">
        <v>47</v>
      </c>
      <c r="I580" s="131"/>
      <c r="J580" s="131"/>
    </row>
    <row r="581" spans="2:13" ht="16.5" hidden="1" outlineLevel="2" x14ac:dyDescent="0.25">
      <c r="B581" s="278"/>
      <c r="C581" s="361"/>
      <c r="D581" s="362"/>
      <c r="E581" s="363"/>
      <c r="F581" s="362"/>
      <c r="G581" s="363"/>
      <c r="H581" s="97"/>
      <c r="I581" s="131"/>
      <c r="J581" t="str">
        <f>LEFT(B581,1)</f>
        <v/>
      </c>
      <c r="K581" s="46" t="str">
        <f>IF(B581="","",IF(J581=$J$573,"","Vyberte zo zoznamu projektovú aktivitu, ktorá spadá pod zvolený typ aktivity (rovnaké začiatočné písmená)"))</f>
        <v/>
      </c>
    </row>
    <row r="582" spans="2:13" ht="16.5" hidden="1" customHeight="1" outlineLevel="2" x14ac:dyDescent="0.25">
      <c r="B582" s="237" t="s">
        <v>44</v>
      </c>
      <c r="C582" s="360"/>
      <c r="D582" s="349" t="s">
        <v>45</v>
      </c>
      <c r="E582" s="350"/>
      <c r="F582" s="349" t="s">
        <v>46</v>
      </c>
      <c r="G582" s="350"/>
      <c r="H582" s="70" t="s">
        <v>47</v>
      </c>
      <c r="I582" s="131"/>
      <c r="J582" s="131"/>
    </row>
    <row r="583" spans="2:13" ht="16.5" hidden="1" outlineLevel="2" x14ac:dyDescent="0.25">
      <c r="B583" s="278"/>
      <c r="C583" s="361"/>
      <c r="D583" s="362"/>
      <c r="E583" s="363"/>
      <c r="F583" s="362"/>
      <c r="G583" s="363"/>
      <c r="H583" s="97"/>
      <c r="I583" s="131"/>
      <c r="J583" t="str">
        <f>LEFT(B583,1)</f>
        <v/>
      </c>
      <c r="K583" s="46" t="str">
        <f>IF(B583="","",IF(J583=$J$573,"","Vyberte zo zoznamu projektovú aktivitu, ktorá spadá pod zvolený typ aktivity (rovnaké začiatočné písmená)"))</f>
        <v/>
      </c>
    </row>
    <row r="584" spans="2:13" ht="11.25" hidden="1" customHeight="1" outlineLevel="1" x14ac:dyDescent="0.25">
      <c r="B584" s="105"/>
      <c r="C584" s="106"/>
      <c r="D584" s="107"/>
      <c r="E584" s="108"/>
      <c r="F584" s="107"/>
      <c r="G584" s="108"/>
      <c r="H584" s="109"/>
      <c r="I584" s="131"/>
      <c r="J584"/>
      <c r="K584" s="104"/>
    </row>
    <row r="585" spans="2:13" ht="15.75" customHeight="1" collapsed="1" x14ac:dyDescent="0.25">
      <c r="B585" s="273" t="s">
        <v>600</v>
      </c>
      <c r="C585" s="273"/>
      <c r="D585" s="249"/>
      <c r="E585" s="249"/>
      <c r="F585" s="249"/>
      <c r="G585" s="249"/>
      <c r="H585" s="250"/>
      <c r="I585" s="131"/>
      <c r="J585" t="str">
        <f>LEFT(D585,1)</f>
        <v/>
      </c>
    </row>
    <row r="586" spans="2:13" ht="16.5" hidden="1" customHeight="1" outlineLevel="1" x14ac:dyDescent="0.25">
      <c r="B586" s="237" t="s">
        <v>44</v>
      </c>
      <c r="C586" s="360"/>
      <c r="D586" s="349" t="s">
        <v>45</v>
      </c>
      <c r="E586" s="350"/>
      <c r="F586" s="349" t="s">
        <v>46</v>
      </c>
      <c r="G586" s="350"/>
      <c r="H586" s="70" t="s">
        <v>47</v>
      </c>
      <c r="I586" s="131"/>
      <c r="J586" s="131"/>
    </row>
    <row r="587" spans="2:13" ht="16.5" hidden="1" outlineLevel="1" x14ac:dyDescent="0.25">
      <c r="B587" s="278"/>
      <c r="C587" s="361"/>
      <c r="D587" s="362"/>
      <c r="E587" s="363"/>
      <c r="F587" s="362"/>
      <c r="G587" s="363"/>
      <c r="H587" s="97"/>
      <c r="I587" s="131"/>
      <c r="J587" t="str">
        <f>LEFT(B587,1)</f>
        <v/>
      </c>
      <c r="K587" s="46"/>
      <c r="M587" s="44"/>
    </row>
    <row r="588" spans="2:13" ht="16.5" hidden="1" customHeight="1" outlineLevel="1" x14ac:dyDescent="0.25">
      <c r="B588" s="237" t="s">
        <v>44</v>
      </c>
      <c r="C588" s="360"/>
      <c r="D588" s="349" t="s">
        <v>45</v>
      </c>
      <c r="E588" s="350"/>
      <c r="F588" s="349" t="s">
        <v>46</v>
      </c>
      <c r="G588" s="350"/>
      <c r="H588" s="70" t="s">
        <v>47</v>
      </c>
      <c r="I588" s="131"/>
      <c r="J588" s="131"/>
    </row>
    <row r="589" spans="2:13" ht="16.5" hidden="1" outlineLevel="1" x14ac:dyDescent="0.25">
      <c r="B589" s="278"/>
      <c r="C589" s="361"/>
      <c r="D589" s="362"/>
      <c r="E589" s="363"/>
      <c r="F589" s="362"/>
      <c r="G589" s="363"/>
      <c r="H589" s="98"/>
      <c r="I589" s="131"/>
      <c r="J589" t="str">
        <f>LEFT(B589,1)</f>
        <v/>
      </c>
      <c r="K589" s="46"/>
    </row>
    <row r="590" spans="2:13" ht="16.5" hidden="1" customHeight="1" outlineLevel="2" x14ac:dyDescent="0.25">
      <c r="B590" s="237" t="s">
        <v>44</v>
      </c>
      <c r="C590" s="360"/>
      <c r="D590" s="349" t="s">
        <v>45</v>
      </c>
      <c r="E590" s="350"/>
      <c r="F590" s="349" t="s">
        <v>46</v>
      </c>
      <c r="G590" s="350"/>
      <c r="H590" s="70" t="s">
        <v>47</v>
      </c>
      <c r="I590" s="131"/>
      <c r="J590" s="131"/>
    </row>
    <row r="591" spans="2:13" ht="16.5" hidden="1" outlineLevel="2" x14ac:dyDescent="0.25">
      <c r="B591" s="278"/>
      <c r="C591" s="361"/>
      <c r="D591" s="362"/>
      <c r="E591" s="363"/>
      <c r="F591" s="362"/>
      <c r="G591" s="363"/>
      <c r="H591" s="97"/>
      <c r="I591" s="131"/>
      <c r="J591" t="str">
        <f>LEFT(B591,1)</f>
        <v/>
      </c>
      <c r="K591" s="46"/>
    </row>
    <row r="592" spans="2:13" ht="16.5" hidden="1" customHeight="1" outlineLevel="2" x14ac:dyDescent="0.25">
      <c r="B592" s="237" t="s">
        <v>44</v>
      </c>
      <c r="C592" s="360"/>
      <c r="D592" s="349" t="s">
        <v>45</v>
      </c>
      <c r="E592" s="350"/>
      <c r="F592" s="349" t="s">
        <v>46</v>
      </c>
      <c r="G592" s="350"/>
      <c r="H592" s="70" t="s">
        <v>47</v>
      </c>
      <c r="I592" s="131"/>
      <c r="J592" s="131"/>
    </row>
    <row r="593" spans="2:13" ht="16.5" hidden="1" outlineLevel="2" x14ac:dyDescent="0.25">
      <c r="B593" s="278"/>
      <c r="C593" s="361"/>
      <c r="D593" s="362"/>
      <c r="E593" s="363"/>
      <c r="F593" s="362"/>
      <c r="G593" s="363"/>
      <c r="H593" s="97"/>
      <c r="I593" s="131"/>
      <c r="J593" t="str">
        <f>LEFT(B593,1)</f>
        <v/>
      </c>
      <c r="K593" s="46"/>
    </row>
    <row r="594" spans="2:13" ht="16.5" hidden="1" customHeight="1" outlineLevel="2" x14ac:dyDescent="0.25">
      <c r="B594" s="237" t="s">
        <v>44</v>
      </c>
      <c r="C594" s="360"/>
      <c r="D594" s="349" t="s">
        <v>45</v>
      </c>
      <c r="E594" s="350"/>
      <c r="F594" s="349" t="s">
        <v>46</v>
      </c>
      <c r="G594" s="350"/>
      <c r="H594" s="70" t="s">
        <v>47</v>
      </c>
      <c r="I594" s="131"/>
      <c r="J594" s="131"/>
    </row>
    <row r="595" spans="2:13" ht="16.5" hidden="1" outlineLevel="2" x14ac:dyDescent="0.25">
      <c r="B595" s="278"/>
      <c r="C595" s="361"/>
      <c r="D595" s="362"/>
      <c r="E595" s="363"/>
      <c r="F595" s="362"/>
      <c r="G595" s="363"/>
      <c r="H595" s="97"/>
      <c r="I595" s="131"/>
      <c r="J595" t="str">
        <f>LEFT(B595,1)</f>
        <v/>
      </c>
      <c r="K595" s="46"/>
    </row>
    <row r="596" spans="2:13" ht="11.25" hidden="1" customHeight="1" outlineLevel="1" x14ac:dyDescent="0.25">
      <c r="B596" s="105"/>
      <c r="C596" s="106"/>
      <c r="D596" s="107"/>
      <c r="E596" s="108"/>
      <c r="F596" s="107"/>
      <c r="G596" s="108"/>
      <c r="H596" s="109"/>
      <c r="I596" s="131"/>
      <c r="J596"/>
      <c r="K596" s="104"/>
    </row>
    <row r="597" spans="2:13" ht="15.75" customHeight="1" collapsed="1" x14ac:dyDescent="0.25">
      <c r="B597" s="273" t="s">
        <v>600</v>
      </c>
      <c r="C597" s="273"/>
      <c r="D597" s="249"/>
      <c r="E597" s="249"/>
      <c r="F597" s="249"/>
      <c r="G597" s="249"/>
      <c r="H597" s="250"/>
      <c r="I597" s="120"/>
      <c r="J597" t="str">
        <f>LEFT(D597,1)</f>
        <v/>
      </c>
    </row>
    <row r="598" spans="2:13" ht="16.5" hidden="1" customHeight="1" outlineLevel="1" x14ac:dyDescent="0.25">
      <c r="B598" s="237" t="s">
        <v>44</v>
      </c>
      <c r="C598" s="360"/>
      <c r="D598" s="349" t="s">
        <v>45</v>
      </c>
      <c r="E598" s="350"/>
      <c r="F598" s="349" t="s">
        <v>46</v>
      </c>
      <c r="G598" s="350"/>
      <c r="H598" s="70" t="s">
        <v>47</v>
      </c>
      <c r="I598" s="120"/>
      <c r="J598" s="120"/>
    </row>
    <row r="599" spans="2:13" ht="16.5" hidden="1" outlineLevel="1" x14ac:dyDescent="0.25">
      <c r="B599" s="278"/>
      <c r="C599" s="361"/>
      <c r="D599" s="362"/>
      <c r="E599" s="363"/>
      <c r="F599" s="362"/>
      <c r="G599" s="363"/>
      <c r="H599" s="97"/>
      <c r="I599" s="120"/>
      <c r="J599" t="str">
        <f>LEFT(B599,1)</f>
        <v/>
      </c>
      <c r="K599" s="46"/>
      <c r="M599" s="44"/>
    </row>
    <row r="600" spans="2:13" ht="16.5" hidden="1" customHeight="1" outlineLevel="1" x14ac:dyDescent="0.25">
      <c r="B600" s="237" t="s">
        <v>44</v>
      </c>
      <c r="C600" s="360"/>
      <c r="D600" s="349" t="s">
        <v>45</v>
      </c>
      <c r="E600" s="350"/>
      <c r="F600" s="349" t="s">
        <v>46</v>
      </c>
      <c r="G600" s="350"/>
      <c r="H600" s="70" t="s">
        <v>47</v>
      </c>
      <c r="I600" s="120"/>
      <c r="J600" s="120"/>
    </row>
    <row r="601" spans="2:13" ht="16.5" hidden="1" outlineLevel="1" x14ac:dyDescent="0.25">
      <c r="B601" s="278"/>
      <c r="C601" s="361"/>
      <c r="D601" s="362"/>
      <c r="E601" s="363"/>
      <c r="F601" s="362"/>
      <c r="G601" s="363"/>
      <c r="H601" s="98"/>
      <c r="I601" s="120"/>
      <c r="J601" t="str">
        <f>LEFT(B601,1)</f>
        <v/>
      </c>
      <c r="K601" s="46"/>
    </row>
    <row r="602" spans="2:13" ht="16.5" hidden="1" customHeight="1" outlineLevel="2" x14ac:dyDescent="0.25">
      <c r="B602" s="237" t="s">
        <v>44</v>
      </c>
      <c r="C602" s="360"/>
      <c r="D602" s="349" t="s">
        <v>45</v>
      </c>
      <c r="E602" s="350"/>
      <c r="F602" s="349" t="s">
        <v>46</v>
      </c>
      <c r="G602" s="350"/>
      <c r="H602" s="70" t="s">
        <v>47</v>
      </c>
      <c r="I602" s="120"/>
      <c r="J602" s="120"/>
    </row>
    <row r="603" spans="2:13" ht="16.5" hidden="1" outlineLevel="2" x14ac:dyDescent="0.25">
      <c r="B603" s="278"/>
      <c r="C603" s="361"/>
      <c r="D603" s="362"/>
      <c r="E603" s="363"/>
      <c r="F603" s="362"/>
      <c r="G603" s="363"/>
      <c r="H603" s="97"/>
      <c r="I603" s="120"/>
      <c r="J603" t="str">
        <f>LEFT(B603,1)</f>
        <v/>
      </c>
      <c r="K603" s="46"/>
    </row>
    <row r="604" spans="2:13" ht="16.5" hidden="1" customHeight="1" outlineLevel="2" x14ac:dyDescent="0.25">
      <c r="B604" s="237" t="s">
        <v>44</v>
      </c>
      <c r="C604" s="360"/>
      <c r="D604" s="349" t="s">
        <v>45</v>
      </c>
      <c r="E604" s="350"/>
      <c r="F604" s="349" t="s">
        <v>46</v>
      </c>
      <c r="G604" s="350"/>
      <c r="H604" s="70" t="s">
        <v>47</v>
      </c>
      <c r="I604" s="120"/>
      <c r="J604" s="120"/>
    </row>
    <row r="605" spans="2:13" ht="16.5" hidden="1" outlineLevel="2" x14ac:dyDescent="0.25">
      <c r="B605" s="278"/>
      <c r="C605" s="361"/>
      <c r="D605" s="362"/>
      <c r="E605" s="363"/>
      <c r="F605" s="362"/>
      <c r="G605" s="363"/>
      <c r="H605" s="97"/>
      <c r="I605" s="120"/>
      <c r="J605" t="str">
        <f>LEFT(B605,1)</f>
        <v/>
      </c>
      <c r="K605" s="46"/>
    </row>
    <row r="606" spans="2:13" ht="16.5" hidden="1" customHeight="1" outlineLevel="2" x14ac:dyDescent="0.25">
      <c r="B606" s="237" t="s">
        <v>44</v>
      </c>
      <c r="C606" s="360"/>
      <c r="D606" s="349" t="s">
        <v>45</v>
      </c>
      <c r="E606" s="350"/>
      <c r="F606" s="349" t="s">
        <v>46</v>
      </c>
      <c r="G606" s="350"/>
      <c r="H606" s="70" t="s">
        <v>47</v>
      </c>
      <c r="I606" s="120"/>
      <c r="J606" s="120"/>
    </row>
    <row r="607" spans="2:13" ht="16.5" hidden="1" outlineLevel="2" x14ac:dyDescent="0.25">
      <c r="B607" s="278"/>
      <c r="C607" s="361"/>
      <c r="D607" s="362"/>
      <c r="E607" s="363"/>
      <c r="F607" s="362"/>
      <c r="G607" s="363"/>
      <c r="H607" s="97"/>
      <c r="I607" s="120"/>
      <c r="J607" t="str">
        <f>LEFT(B607,1)</f>
        <v/>
      </c>
      <c r="K607" s="46"/>
    </row>
    <row r="608" spans="2:13" ht="17.25" hidden="1" customHeight="1" outlineLevel="1" x14ac:dyDescent="0.25">
      <c r="B608" s="105"/>
      <c r="C608" s="106"/>
      <c r="D608" s="107"/>
      <c r="E608" s="108"/>
      <c r="F608" s="107"/>
      <c r="G608" s="108"/>
      <c r="H608" s="109"/>
      <c r="I608" s="120"/>
      <c r="J608"/>
      <c r="K608" s="104"/>
    </row>
    <row r="609" spans="2:13" ht="16.5" collapsed="1" thickBot="1" x14ac:dyDescent="0.3">
      <c r="B609" s="4"/>
    </row>
    <row r="610" spans="2:13" ht="17.25" thickBot="1" x14ac:dyDescent="0.3">
      <c r="B610" s="323" t="s">
        <v>48</v>
      </c>
      <c r="C610" s="324"/>
      <c r="D610" s="324"/>
      <c r="E610" s="324"/>
      <c r="F610" s="324"/>
      <c r="G610" s="324"/>
      <c r="H610" s="325"/>
    </row>
    <row r="611" spans="2:13" ht="16.5" x14ac:dyDescent="0.25">
      <c r="B611" s="47"/>
      <c r="C611" s="48"/>
      <c r="D611" s="48"/>
      <c r="E611" s="48"/>
      <c r="F611" s="48"/>
      <c r="G611" s="48"/>
      <c r="H611" s="48"/>
    </row>
    <row r="612" spans="2:13" ht="16.5" x14ac:dyDescent="0.25">
      <c r="B612" s="211" t="s">
        <v>1362</v>
      </c>
      <c r="C612" s="245"/>
      <c r="D612" s="245"/>
      <c r="E612" s="245"/>
      <c r="F612" s="245"/>
      <c r="G612" s="245"/>
      <c r="H612" s="246"/>
    </row>
    <row r="613" spans="2:13" ht="15.75" customHeight="1" x14ac:dyDescent="0.25">
      <c r="B613" s="237" t="s">
        <v>49</v>
      </c>
      <c r="C613" s="238"/>
      <c r="D613" s="247" t="str">
        <f>IF($D$19="","potrebné vyplniť v bode 1.1",$D$19)</f>
        <v>potrebné vyplniť v bode 1.1</v>
      </c>
      <c r="E613" s="247"/>
      <c r="F613" s="247"/>
      <c r="G613" s="247"/>
      <c r="H613" s="248"/>
    </row>
    <row r="614" spans="2:13" ht="15.75" customHeight="1" x14ac:dyDescent="0.25">
      <c r="B614" s="237" t="s">
        <v>237</v>
      </c>
      <c r="C614" s="238"/>
      <c r="D614" s="249"/>
      <c r="E614" s="249"/>
      <c r="F614" s="249"/>
      <c r="G614" s="249"/>
      <c r="H614" s="250"/>
      <c r="J614" t="str">
        <f>LEFT(D614,1)</f>
        <v/>
      </c>
    </row>
    <row r="615" spans="2:13" ht="15.75" customHeight="1" x14ac:dyDescent="0.25">
      <c r="B615" s="237" t="s">
        <v>1283</v>
      </c>
      <c r="C615" s="238"/>
      <c r="D615" s="247" t="str">
        <f>$D$365</f>
        <v/>
      </c>
      <c r="E615" s="247"/>
      <c r="F615" s="247"/>
      <c r="G615" s="247"/>
      <c r="H615" s="248"/>
      <c r="J615"/>
    </row>
    <row r="616" spans="2:13" ht="15.75" customHeight="1" x14ac:dyDescent="0.25">
      <c r="B616" s="237" t="s">
        <v>238</v>
      </c>
      <c r="C616" s="238"/>
      <c r="D616" s="251"/>
      <c r="E616" s="251"/>
      <c r="F616" s="251"/>
      <c r="G616" s="251"/>
      <c r="H616" s="252"/>
      <c r="J616" t="str">
        <f>LEFT(D616,1)</f>
        <v/>
      </c>
      <c r="K616" s="45" t="str">
        <f>IF(D616="","",IF(J616=J614,"","Projektová aktivita nespadá pod zvolený typ aktivity (rovnaké začiatočné písmená)"))</f>
        <v/>
      </c>
      <c r="M616" s="44"/>
    </row>
    <row r="617" spans="2:13" ht="48" customHeight="1" x14ac:dyDescent="0.25">
      <c r="B617" s="253" t="s">
        <v>50</v>
      </c>
      <c r="C617" s="254"/>
      <c r="D617" s="255"/>
      <c r="E617" s="256"/>
      <c r="F617" s="256"/>
      <c r="G617" s="256"/>
      <c r="H617" s="257"/>
    </row>
    <row r="618" spans="2:13" ht="15.75" customHeight="1" x14ac:dyDescent="0.25">
      <c r="B618" s="253" t="s">
        <v>1339</v>
      </c>
      <c r="C618" s="254"/>
      <c r="D618" s="258" t="str">
        <f>IF(D616="","",LOOKUP(D616,Čiselník2!$H$3:$H$481,Čiselník2!$I$3:$I$481))</f>
        <v/>
      </c>
      <c r="E618" s="259"/>
      <c r="F618" s="259"/>
      <c r="G618" s="259"/>
      <c r="H618" s="260"/>
    </row>
    <row r="619" spans="2:13" ht="15.75" customHeight="1" x14ac:dyDescent="0.25">
      <c r="B619" s="237" t="s">
        <v>1327</v>
      </c>
      <c r="C619" s="238"/>
      <c r="D619" s="261"/>
      <c r="E619" s="249"/>
      <c r="F619" s="249"/>
      <c r="G619" s="249"/>
      <c r="H619" s="250"/>
    </row>
    <row r="620" spans="2:13" ht="15.75" customHeight="1" x14ac:dyDescent="0.25">
      <c r="B620" s="237" t="s">
        <v>1328</v>
      </c>
      <c r="C620" s="238"/>
      <c r="D620" s="239"/>
      <c r="E620" s="239"/>
      <c r="F620" s="239"/>
      <c r="G620" s="239"/>
      <c r="H620" s="240"/>
    </row>
    <row r="621" spans="2:13" ht="15.75" customHeight="1" x14ac:dyDescent="0.25">
      <c r="B621" s="237" t="s">
        <v>1284</v>
      </c>
      <c r="C621" s="238"/>
      <c r="D621" s="239"/>
      <c r="E621" s="239"/>
      <c r="F621" s="239"/>
      <c r="G621" s="239"/>
      <c r="H621" s="240"/>
    </row>
    <row r="622" spans="2:13" ht="15.75" customHeight="1" x14ac:dyDescent="0.25">
      <c r="B622" s="237" t="s">
        <v>1285</v>
      </c>
      <c r="C622" s="238"/>
      <c r="D622" s="241"/>
      <c r="E622" s="241"/>
      <c r="F622" s="241"/>
      <c r="G622" s="241"/>
      <c r="H622" s="242"/>
    </row>
    <row r="623" spans="2:13" ht="15.75" customHeight="1" x14ac:dyDescent="0.25">
      <c r="B623" s="211"/>
      <c r="C623" s="245"/>
      <c r="D623" s="245"/>
      <c r="E623" s="245"/>
      <c r="F623" s="245"/>
      <c r="G623" s="245"/>
      <c r="H623" s="246"/>
      <c r="I623" s="43"/>
      <c r="J623" s="43"/>
    </row>
    <row r="624" spans="2:13" ht="15.75" hidden="1" customHeight="1" outlineLevel="1" x14ac:dyDescent="0.25">
      <c r="B624" s="237" t="s">
        <v>49</v>
      </c>
      <c r="C624" s="238"/>
      <c r="D624" s="247" t="str">
        <f>IF($D$19="","potrebné vyplniť v bode 1.1",$D$19)</f>
        <v>potrebné vyplniť v bode 1.1</v>
      </c>
      <c r="E624" s="247"/>
      <c r="F624" s="247"/>
      <c r="G624" s="247"/>
      <c r="H624" s="248"/>
      <c r="I624" s="43"/>
      <c r="J624" s="43"/>
    </row>
    <row r="625" spans="2:13" ht="15.75" hidden="1" customHeight="1" outlineLevel="1" x14ac:dyDescent="0.25">
      <c r="B625" s="237" t="s">
        <v>237</v>
      </c>
      <c r="C625" s="238"/>
      <c r="D625" s="249"/>
      <c r="E625" s="249"/>
      <c r="F625" s="249"/>
      <c r="G625" s="249"/>
      <c r="H625" s="250"/>
      <c r="I625" s="43"/>
      <c r="J625" t="str">
        <f>LEFT(D625,1)</f>
        <v/>
      </c>
    </row>
    <row r="626" spans="2:13" ht="15.75" hidden="1" customHeight="1" outlineLevel="1" x14ac:dyDescent="0.25">
      <c r="B626" s="237" t="s">
        <v>1283</v>
      </c>
      <c r="C626" s="238"/>
      <c r="D626" s="247" t="str">
        <f>$D$365</f>
        <v/>
      </c>
      <c r="E626" s="247"/>
      <c r="F626" s="247"/>
      <c r="G626" s="247"/>
      <c r="H626" s="248"/>
      <c r="I626" s="43"/>
      <c r="J626"/>
    </row>
    <row r="627" spans="2:13" ht="15.75" hidden="1" customHeight="1" outlineLevel="1" x14ac:dyDescent="0.25">
      <c r="B627" s="237" t="s">
        <v>238</v>
      </c>
      <c r="C627" s="238"/>
      <c r="D627" s="251"/>
      <c r="E627" s="251"/>
      <c r="F627" s="251"/>
      <c r="G627" s="251"/>
      <c r="H627" s="252"/>
      <c r="I627" s="43"/>
      <c r="J627" t="str">
        <f>LEFT(D627,1)</f>
        <v/>
      </c>
      <c r="K627" s="45" t="str">
        <f>IF(D627="","",IF(J627=J625,"","Projektová aktivita nespadá pod zvolený typ aktivity (rovnaké začiatočné písmená)"))</f>
        <v/>
      </c>
      <c r="M627" s="44"/>
    </row>
    <row r="628" spans="2:13" ht="48" hidden="1" customHeight="1" outlineLevel="1" x14ac:dyDescent="0.25">
      <c r="B628" s="253" t="s">
        <v>50</v>
      </c>
      <c r="C628" s="254"/>
      <c r="D628" s="255"/>
      <c r="E628" s="256"/>
      <c r="F628" s="256"/>
      <c r="G628" s="256"/>
      <c r="H628" s="257"/>
      <c r="I628" s="43"/>
      <c r="J628" s="43"/>
    </row>
    <row r="629" spans="2:13" ht="15.75" hidden="1" customHeight="1" outlineLevel="1" x14ac:dyDescent="0.25">
      <c r="B629" s="253" t="s">
        <v>1339</v>
      </c>
      <c r="C629" s="254"/>
      <c r="D629" s="258" t="str">
        <f>IF(D627="","",LOOKUP(D627,Čiselník2!$H$3:$H$481,Čiselník2!$I$3:$I$481))</f>
        <v/>
      </c>
      <c r="E629" s="259"/>
      <c r="F629" s="259"/>
      <c r="G629" s="259"/>
      <c r="H629" s="260"/>
      <c r="I629" s="43"/>
      <c r="J629" s="43"/>
    </row>
    <row r="630" spans="2:13" ht="15.75" hidden="1" customHeight="1" outlineLevel="1" x14ac:dyDescent="0.25">
      <c r="B630" s="237" t="s">
        <v>1327</v>
      </c>
      <c r="C630" s="238"/>
      <c r="D630" s="261"/>
      <c r="E630" s="249"/>
      <c r="F630" s="249"/>
      <c r="G630" s="249"/>
      <c r="H630" s="250"/>
      <c r="I630" s="43"/>
      <c r="J630" s="43"/>
    </row>
    <row r="631" spans="2:13" ht="15.75" hidden="1" customHeight="1" outlineLevel="1" x14ac:dyDescent="0.25">
      <c r="B631" s="237" t="s">
        <v>1328</v>
      </c>
      <c r="C631" s="238"/>
      <c r="D631" s="239"/>
      <c r="E631" s="239"/>
      <c r="F631" s="239"/>
      <c r="G631" s="239"/>
      <c r="H631" s="240"/>
      <c r="I631" s="43"/>
      <c r="J631" s="43"/>
    </row>
    <row r="632" spans="2:13" ht="15.75" hidden="1" customHeight="1" outlineLevel="1" x14ac:dyDescent="0.25">
      <c r="B632" s="237" t="s">
        <v>1284</v>
      </c>
      <c r="C632" s="238"/>
      <c r="D632" s="239"/>
      <c r="E632" s="239"/>
      <c r="F632" s="239"/>
      <c r="G632" s="239"/>
      <c r="H632" s="240"/>
      <c r="I632" s="43"/>
      <c r="J632" s="43"/>
    </row>
    <row r="633" spans="2:13" ht="15.75" hidden="1" customHeight="1" outlineLevel="1" x14ac:dyDescent="0.25">
      <c r="B633" s="237" t="s">
        <v>1285</v>
      </c>
      <c r="C633" s="238"/>
      <c r="D633" s="241"/>
      <c r="E633" s="241"/>
      <c r="F633" s="241"/>
      <c r="G633" s="241"/>
      <c r="H633" s="242"/>
      <c r="I633" s="43"/>
      <c r="J633" s="43"/>
    </row>
    <row r="634" spans="2:13" ht="15.75" customHeight="1" collapsed="1" x14ac:dyDescent="0.25">
      <c r="B634" s="211"/>
      <c r="C634" s="245"/>
      <c r="D634" s="245"/>
      <c r="E634" s="245"/>
      <c r="F634" s="245"/>
      <c r="G634" s="245"/>
      <c r="H634" s="246"/>
      <c r="I634" s="131"/>
      <c r="J634" s="131"/>
    </row>
    <row r="635" spans="2:13" ht="15.75" hidden="1" customHeight="1" outlineLevel="1" x14ac:dyDescent="0.25">
      <c r="B635" s="237" t="s">
        <v>49</v>
      </c>
      <c r="C635" s="238"/>
      <c r="D635" s="247" t="str">
        <f>IF($D$19="","potrebné vyplniť v bode 1.1",$D$19)</f>
        <v>potrebné vyplniť v bode 1.1</v>
      </c>
      <c r="E635" s="247"/>
      <c r="F635" s="247"/>
      <c r="G635" s="247"/>
      <c r="H635" s="248"/>
      <c r="I635" s="131"/>
      <c r="J635" s="131"/>
    </row>
    <row r="636" spans="2:13" ht="15.75" hidden="1" customHeight="1" outlineLevel="1" x14ac:dyDescent="0.25">
      <c r="B636" s="237" t="s">
        <v>237</v>
      </c>
      <c r="C636" s="238"/>
      <c r="D636" s="249"/>
      <c r="E636" s="249"/>
      <c r="F636" s="249"/>
      <c r="G636" s="249"/>
      <c r="H636" s="250"/>
      <c r="I636" s="131"/>
      <c r="J636" t="str">
        <f>LEFT(D636,1)</f>
        <v/>
      </c>
    </row>
    <row r="637" spans="2:13" ht="15.75" hidden="1" customHeight="1" outlineLevel="1" x14ac:dyDescent="0.25">
      <c r="B637" s="237" t="s">
        <v>1283</v>
      </c>
      <c r="C637" s="238"/>
      <c r="D637" s="247" t="str">
        <f>$D$365</f>
        <v/>
      </c>
      <c r="E637" s="247"/>
      <c r="F637" s="247"/>
      <c r="G637" s="247"/>
      <c r="H637" s="248"/>
      <c r="I637" s="131"/>
      <c r="J637"/>
    </row>
    <row r="638" spans="2:13" ht="15.75" hidden="1" customHeight="1" outlineLevel="1" x14ac:dyDescent="0.25">
      <c r="B638" s="237" t="s">
        <v>238</v>
      </c>
      <c r="C638" s="238"/>
      <c r="D638" s="251"/>
      <c r="E638" s="251"/>
      <c r="F638" s="251"/>
      <c r="G638" s="251"/>
      <c r="H638" s="252"/>
      <c r="I638" s="131"/>
      <c r="J638" t="str">
        <f>LEFT(D638,1)</f>
        <v/>
      </c>
      <c r="K638" s="45" t="str">
        <f>IF(D638="","",IF(J638=J636,"","Projektová aktivita nespadá pod zvolený typ aktivity (rovnaké začiatočné písmená)"))</f>
        <v/>
      </c>
      <c r="M638" s="44"/>
    </row>
    <row r="639" spans="2:13" ht="48" hidden="1" customHeight="1" outlineLevel="1" x14ac:dyDescent="0.25">
      <c r="B639" s="253" t="s">
        <v>50</v>
      </c>
      <c r="C639" s="254"/>
      <c r="D639" s="255"/>
      <c r="E639" s="256"/>
      <c r="F639" s="256"/>
      <c r="G639" s="256"/>
      <c r="H639" s="257"/>
      <c r="I639" s="131"/>
      <c r="J639" s="131"/>
    </row>
    <row r="640" spans="2:13" ht="15.75" hidden="1" customHeight="1" outlineLevel="1" x14ac:dyDescent="0.25">
      <c r="B640" s="253" t="s">
        <v>1339</v>
      </c>
      <c r="C640" s="254"/>
      <c r="D640" s="258" t="str">
        <f>IF(D638="","",LOOKUP(D638,Čiselník2!$H$3:$H$481,Čiselník2!$I$3:$I$481))</f>
        <v/>
      </c>
      <c r="E640" s="259"/>
      <c r="F640" s="259"/>
      <c r="G640" s="259"/>
      <c r="H640" s="260"/>
      <c r="I640" s="131"/>
      <c r="J640" s="131"/>
    </row>
    <row r="641" spans="2:13" ht="15.75" hidden="1" customHeight="1" outlineLevel="1" x14ac:dyDescent="0.25">
      <c r="B641" s="237" t="s">
        <v>1327</v>
      </c>
      <c r="C641" s="238"/>
      <c r="D641" s="261"/>
      <c r="E641" s="249"/>
      <c r="F641" s="249"/>
      <c r="G641" s="249"/>
      <c r="H641" s="250"/>
      <c r="I641" s="131"/>
      <c r="J641" s="131"/>
    </row>
    <row r="642" spans="2:13" ht="15.75" hidden="1" customHeight="1" outlineLevel="1" x14ac:dyDescent="0.25">
      <c r="B642" s="237" t="s">
        <v>1328</v>
      </c>
      <c r="C642" s="238"/>
      <c r="D642" s="239"/>
      <c r="E642" s="239"/>
      <c r="F642" s="239"/>
      <c r="G642" s="239"/>
      <c r="H642" s="240"/>
      <c r="I642" s="131"/>
      <c r="J642" s="131"/>
    </row>
    <row r="643" spans="2:13" ht="15.75" hidden="1" customHeight="1" outlineLevel="1" x14ac:dyDescent="0.25">
      <c r="B643" s="237" t="s">
        <v>1284</v>
      </c>
      <c r="C643" s="238"/>
      <c r="D643" s="239"/>
      <c r="E643" s="239"/>
      <c r="F643" s="239"/>
      <c r="G643" s="239"/>
      <c r="H643" s="240"/>
      <c r="I643" s="131"/>
      <c r="J643" s="131"/>
    </row>
    <row r="644" spans="2:13" ht="15.75" hidden="1" customHeight="1" outlineLevel="1" x14ac:dyDescent="0.25">
      <c r="B644" s="237" t="s">
        <v>1285</v>
      </c>
      <c r="C644" s="238"/>
      <c r="D644" s="241"/>
      <c r="E644" s="241"/>
      <c r="F644" s="241"/>
      <c r="G644" s="241"/>
      <c r="H644" s="242"/>
      <c r="I644" s="131"/>
      <c r="J644" s="131"/>
    </row>
    <row r="645" spans="2:13" ht="15.75" customHeight="1" collapsed="1" x14ac:dyDescent="0.25">
      <c r="B645" s="211"/>
      <c r="C645" s="245"/>
      <c r="D645" s="245"/>
      <c r="E645" s="245"/>
      <c r="F645" s="245"/>
      <c r="G645" s="245"/>
      <c r="H645" s="246"/>
      <c r="I645" s="131"/>
      <c r="J645" s="131"/>
    </row>
    <row r="646" spans="2:13" ht="15.75" hidden="1" customHeight="1" outlineLevel="1" x14ac:dyDescent="0.25">
      <c r="B646" s="237" t="s">
        <v>49</v>
      </c>
      <c r="C646" s="238"/>
      <c r="D646" s="247" t="str">
        <f>IF($D$19="","potrebné vyplniť v bode 1.1",$D$19)</f>
        <v>potrebné vyplniť v bode 1.1</v>
      </c>
      <c r="E646" s="247"/>
      <c r="F646" s="247"/>
      <c r="G646" s="247"/>
      <c r="H646" s="248"/>
      <c r="I646" s="131"/>
      <c r="J646" s="131"/>
    </row>
    <row r="647" spans="2:13" ht="15.75" hidden="1" customHeight="1" outlineLevel="1" x14ac:dyDescent="0.25">
      <c r="B647" s="237" t="s">
        <v>237</v>
      </c>
      <c r="C647" s="238"/>
      <c r="D647" s="249"/>
      <c r="E647" s="249"/>
      <c r="F647" s="249"/>
      <c r="G647" s="249"/>
      <c r="H647" s="250"/>
      <c r="I647" s="131"/>
      <c r="J647" t="str">
        <f>LEFT(D647,1)</f>
        <v/>
      </c>
    </row>
    <row r="648" spans="2:13" ht="15.75" hidden="1" customHeight="1" outlineLevel="1" x14ac:dyDescent="0.25">
      <c r="B648" s="237" t="s">
        <v>1283</v>
      </c>
      <c r="C648" s="238"/>
      <c r="D648" s="247" t="str">
        <f>$D$365</f>
        <v/>
      </c>
      <c r="E648" s="247"/>
      <c r="F648" s="247"/>
      <c r="G648" s="247"/>
      <c r="H648" s="248"/>
      <c r="I648" s="131"/>
      <c r="J648"/>
    </row>
    <row r="649" spans="2:13" ht="15.75" hidden="1" customHeight="1" outlineLevel="1" x14ac:dyDescent="0.25">
      <c r="B649" s="237" t="s">
        <v>238</v>
      </c>
      <c r="C649" s="238"/>
      <c r="D649" s="251"/>
      <c r="E649" s="251"/>
      <c r="F649" s="251"/>
      <c r="G649" s="251"/>
      <c r="H649" s="252"/>
      <c r="I649" s="131"/>
      <c r="J649" t="str">
        <f>LEFT(D649,1)</f>
        <v/>
      </c>
      <c r="K649" s="45" t="str">
        <f>IF(D649="","",IF(J649=J647,"","Projektová aktivita nespadá pod zvolený typ aktivity (rovnaké začiatočné písmená)"))</f>
        <v/>
      </c>
      <c r="M649" s="44"/>
    </row>
    <row r="650" spans="2:13" ht="48" hidden="1" customHeight="1" outlineLevel="1" x14ac:dyDescent="0.25">
      <c r="B650" s="253" t="s">
        <v>50</v>
      </c>
      <c r="C650" s="254"/>
      <c r="D650" s="255"/>
      <c r="E650" s="256"/>
      <c r="F650" s="256"/>
      <c r="G650" s="256"/>
      <c r="H650" s="257"/>
      <c r="I650" s="131"/>
      <c r="J650" s="131"/>
    </row>
    <row r="651" spans="2:13" ht="15.75" hidden="1" customHeight="1" outlineLevel="1" x14ac:dyDescent="0.25">
      <c r="B651" s="253" t="s">
        <v>1339</v>
      </c>
      <c r="C651" s="254"/>
      <c r="D651" s="258" t="str">
        <f>IF(D649="","",LOOKUP(D649,Čiselník2!$H$3:$H$481,Čiselník2!$I$3:$I$481))</f>
        <v/>
      </c>
      <c r="E651" s="259"/>
      <c r="F651" s="259"/>
      <c r="G651" s="259"/>
      <c r="H651" s="260"/>
      <c r="I651" s="131"/>
      <c r="J651" s="131"/>
    </row>
    <row r="652" spans="2:13" ht="15.75" hidden="1" customHeight="1" outlineLevel="1" x14ac:dyDescent="0.25">
      <c r="B652" s="237" t="s">
        <v>1327</v>
      </c>
      <c r="C652" s="238"/>
      <c r="D652" s="261"/>
      <c r="E652" s="249"/>
      <c r="F652" s="249"/>
      <c r="G652" s="249"/>
      <c r="H652" s="250"/>
      <c r="I652" s="131"/>
      <c r="J652" s="131"/>
    </row>
    <row r="653" spans="2:13" ht="15.75" hidden="1" customHeight="1" outlineLevel="1" x14ac:dyDescent="0.25">
      <c r="B653" s="237" t="s">
        <v>1328</v>
      </c>
      <c r="C653" s="238"/>
      <c r="D653" s="239"/>
      <c r="E653" s="239"/>
      <c r="F653" s="239"/>
      <c r="G653" s="239"/>
      <c r="H653" s="240"/>
      <c r="I653" s="131"/>
      <c r="J653" s="131"/>
    </row>
    <row r="654" spans="2:13" ht="15.75" hidden="1" customHeight="1" outlineLevel="1" x14ac:dyDescent="0.25">
      <c r="B654" s="237" t="s">
        <v>1284</v>
      </c>
      <c r="C654" s="238"/>
      <c r="D654" s="239"/>
      <c r="E654" s="239"/>
      <c r="F654" s="239"/>
      <c r="G654" s="239"/>
      <c r="H654" s="240"/>
      <c r="I654" s="131"/>
      <c r="J654" s="131"/>
    </row>
    <row r="655" spans="2:13" ht="15.75" hidden="1" customHeight="1" outlineLevel="1" x14ac:dyDescent="0.25">
      <c r="B655" s="237" t="s">
        <v>1285</v>
      </c>
      <c r="C655" s="238"/>
      <c r="D655" s="241"/>
      <c r="E655" s="241"/>
      <c r="F655" s="241"/>
      <c r="G655" s="241"/>
      <c r="H655" s="242"/>
      <c r="I655" s="131"/>
      <c r="J655" s="131"/>
    </row>
    <row r="656" spans="2:13" ht="15.75" customHeight="1" collapsed="1" x14ac:dyDescent="0.25">
      <c r="B656" s="211"/>
      <c r="C656" s="245"/>
      <c r="D656" s="245"/>
      <c r="E656" s="245"/>
      <c r="F656" s="245"/>
      <c r="G656" s="245"/>
      <c r="H656" s="246"/>
      <c r="I656" s="131"/>
      <c r="J656" s="131"/>
    </row>
    <row r="657" spans="2:13" ht="15.75" hidden="1" customHeight="1" outlineLevel="1" x14ac:dyDescent="0.25">
      <c r="B657" s="237" t="s">
        <v>49</v>
      </c>
      <c r="C657" s="238"/>
      <c r="D657" s="247" t="str">
        <f>IF($D$19="","potrebné vyplniť v bode 1.1",$D$19)</f>
        <v>potrebné vyplniť v bode 1.1</v>
      </c>
      <c r="E657" s="247"/>
      <c r="F657" s="247"/>
      <c r="G657" s="247"/>
      <c r="H657" s="248"/>
      <c r="I657" s="131"/>
      <c r="J657" s="131"/>
    </row>
    <row r="658" spans="2:13" ht="15.75" hidden="1" customHeight="1" outlineLevel="1" x14ac:dyDescent="0.25">
      <c r="B658" s="237" t="s">
        <v>237</v>
      </c>
      <c r="C658" s="238"/>
      <c r="D658" s="249"/>
      <c r="E658" s="249"/>
      <c r="F658" s="249"/>
      <c r="G658" s="249"/>
      <c r="H658" s="250"/>
      <c r="I658" s="131"/>
      <c r="J658" t="str">
        <f>LEFT(D658,1)</f>
        <v/>
      </c>
    </row>
    <row r="659" spans="2:13" ht="15.75" hidden="1" customHeight="1" outlineLevel="1" x14ac:dyDescent="0.25">
      <c r="B659" s="237" t="s">
        <v>1283</v>
      </c>
      <c r="C659" s="238"/>
      <c r="D659" s="247" t="str">
        <f>$D$365</f>
        <v/>
      </c>
      <c r="E659" s="247"/>
      <c r="F659" s="247"/>
      <c r="G659" s="247"/>
      <c r="H659" s="248"/>
      <c r="I659" s="131"/>
      <c r="J659"/>
    </row>
    <row r="660" spans="2:13" ht="15.75" hidden="1" customHeight="1" outlineLevel="1" x14ac:dyDescent="0.25">
      <c r="B660" s="237" t="s">
        <v>238</v>
      </c>
      <c r="C660" s="238"/>
      <c r="D660" s="251"/>
      <c r="E660" s="251"/>
      <c r="F660" s="251"/>
      <c r="G660" s="251"/>
      <c r="H660" s="252"/>
      <c r="I660" s="131"/>
      <c r="J660" t="str">
        <f>LEFT(D660,1)</f>
        <v/>
      </c>
      <c r="K660" s="45" t="str">
        <f>IF(D660="","",IF(J660=J658,"","Projektová aktivita nespadá pod zvolený typ aktivity (rovnaké začiatočné písmená)"))</f>
        <v/>
      </c>
      <c r="M660" s="44"/>
    </row>
    <row r="661" spans="2:13" ht="48" hidden="1" customHeight="1" outlineLevel="1" x14ac:dyDescent="0.25">
      <c r="B661" s="253" t="s">
        <v>50</v>
      </c>
      <c r="C661" s="254"/>
      <c r="D661" s="255"/>
      <c r="E661" s="256"/>
      <c r="F661" s="256"/>
      <c r="G661" s="256"/>
      <c r="H661" s="257"/>
      <c r="I661" s="131"/>
      <c r="J661" s="131"/>
    </row>
    <row r="662" spans="2:13" ht="15.75" hidden="1" customHeight="1" outlineLevel="1" x14ac:dyDescent="0.25">
      <c r="B662" s="253" t="s">
        <v>1339</v>
      </c>
      <c r="C662" s="254"/>
      <c r="D662" s="258" t="str">
        <f>IF(D660="","",LOOKUP(D660,Čiselník2!$H$3:$H$481,Čiselník2!$I$3:$I$481))</f>
        <v/>
      </c>
      <c r="E662" s="259"/>
      <c r="F662" s="259"/>
      <c r="G662" s="259"/>
      <c r="H662" s="260"/>
      <c r="I662" s="131"/>
      <c r="J662" s="131"/>
    </row>
    <row r="663" spans="2:13" ht="15.75" hidden="1" customHeight="1" outlineLevel="1" x14ac:dyDescent="0.25">
      <c r="B663" s="237" t="s">
        <v>1327</v>
      </c>
      <c r="C663" s="238"/>
      <c r="D663" s="261"/>
      <c r="E663" s="249"/>
      <c r="F663" s="249"/>
      <c r="G663" s="249"/>
      <c r="H663" s="250"/>
      <c r="I663" s="131"/>
      <c r="J663" s="131"/>
    </row>
    <row r="664" spans="2:13" ht="15.75" hidden="1" customHeight="1" outlineLevel="1" x14ac:dyDescent="0.25">
      <c r="B664" s="237" t="s">
        <v>1328</v>
      </c>
      <c r="C664" s="238"/>
      <c r="D664" s="239"/>
      <c r="E664" s="239"/>
      <c r="F664" s="239"/>
      <c r="G664" s="239"/>
      <c r="H664" s="240"/>
      <c r="I664" s="131"/>
      <c r="J664" s="131"/>
    </row>
    <row r="665" spans="2:13" ht="15.75" hidden="1" customHeight="1" outlineLevel="1" x14ac:dyDescent="0.25">
      <c r="B665" s="237" t="s">
        <v>1284</v>
      </c>
      <c r="C665" s="238"/>
      <c r="D665" s="239"/>
      <c r="E665" s="239"/>
      <c r="F665" s="239"/>
      <c r="G665" s="239"/>
      <c r="H665" s="240"/>
      <c r="I665" s="131"/>
      <c r="J665" s="131"/>
    </row>
    <row r="666" spans="2:13" ht="15.75" hidden="1" customHeight="1" outlineLevel="1" x14ac:dyDescent="0.25">
      <c r="B666" s="237" t="s">
        <v>1285</v>
      </c>
      <c r="C666" s="238"/>
      <c r="D666" s="241"/>
      <c r="E666" s="241"/>
      <c r="F666" s="241"/>
      <c r="G666" s="241"/>
      <c r="H666" s="242"/>
      <c r="I666" s="131"/>
      <c r="J666" s="131"/>
    </row>
    <row r="667" spans="2:13" ht="15.75" customHeight="1" collapsed="1" x14ac:dyDescent="0.25">
      <c r="B667" s="211"/>
      <c r="C667" s="245"/>
      <c r="D667" s="245"/>
      <c r="E667" s="245"/>
      <c r="F667" s="245"/>
      <c r="G667" s="245"/>
      <c r="H667" s="246"/>
      <c r="I667" s="131"/>
      <c r="J667" s="131"/>
    </row>
    <row r="668" spans="2:13" ht="15.75" hidden="1" customHeight="1" outlineLevel="1" x14ac:dyDescent="0.25">
      <c r="B668" s="237" t="s">
        <v>49</v>
      </c>
      <c r="C668" s="238"/>
      <c r="D668" s="247" t="str">
        <f>IF($D$19="","potrebné vyplniť v bode 1.1",$D$19)</f>
        <v>potrebné vyplniť v bode 1.1</v>
      </c>
      <c r="E668" s="247"/>
      <c r="F668" s="247"/>
      <c r="G668" s="247"/>
      <c r="H668" s="248"/>
      <c r="I668" s="131"/>
      <c r="J668" s="131"/>
    </row>
    <row r="669" spans="2:13" ht="15.75" hidden="1" customHeight="1" outlineLevel="1" x14ac:dyDescent="0.25">
      <c r="B669" s="237" t="s">
        <v>237</v>
      </c>
      <c r="C669" s="238"/>
      <c r="D669" s="249"/>
      <c r="E669" s="249"/>
      <c r="F669" s="249"/>
      <c r="G669" s="249"/>
      <c r="H669" s="250"/>
      <c r="I669" s="131"/>
      <c r="J669" t="str">
        <f>LEFT(D669,1)</f>
        <v/>
      </c>
    </row>
    <row r="670" spans="2:13" ht="15.75" hidden="1" customHeight="1" outlineLevel="1" x14ac:dyDescent="0.25">
      <c r="B670" s="237" t="s">
        <v>1283</v>
      </c>
      <c r="C670" s="238"/>
      <c r="D670" s="247" t="str">
        <f>$D$365</f>
        <v/>
      </c>
      <c r="E670" s="247"/>
      <c r="F670" s="247"/>
      <c r="G670" s="247"/>
      <c r="H670" s="248"/>
      <c r="I670" s="131"/>
      <c r="J670"/>
    </row>
    <row r="671" spans="2:13" ht="15.75" hidden="1" customHeight="1" outlineLevel="1" x14ac:dyDescent="0.25">
      <c r="B671" s="237" t="s">
        <v>238</v>
      </c>
      <c r="C671" s="238"/>
      <c r="D671" s="251"/>
      <c r="E671" s="251"/>
      <c r="F671" s="251"/>
      <c r="G671" s="251"/>
      <c r="H671" s="252"/>
      <c r="I671" s="131"/>
      <c r="J671" t="str">
        <f>LEFT(D671,1)</f>
        <v/>
      </c>
      <c r="K671" s="45" t="str">
        <f>IF(D671="","",IF(J671=J669,"","Projektová aktivita nespadá pod zvolený typ aktivity (rovnaké začiatočné písmená)"))</f>
        <v/>
      </c>
      <c r="M671" s="44"/>
    </row>
    <row r="672" spans="2:13" ht="48" hidden="1" customHeight="1" outlineLevel="1" x14ac:dyDescent="0.25">
      <c r="B672" s="253" t="s">
        <v>50</v>
      </c>
      <c r="C672" s="254"/>
      <c r="D672" s="255"/>
      <c r="E672" s="256"/>
      <c r="F672" s="256"/>
      <c r="G672" s="256"/>
      <c r="H672" s="257"/>
      <c r="I672" s="131"/>
      <c r="J672" s="131"/>
    </row>
    <row r="673" spans="2:13" ht="15.75" hidden="1" customHeight="1" outlineLevel="1" x14ac:dyDescent="0.25">
      <c r="B673" s="253" t="s">
        <v>1339</v>
      </c>
      <c r="C673" s="254"/>
      <c r="D673" s="258" t="str">
        <f>IF(D671="","",LOOKUP(D671,Čiselník2!$H$3:$H$481,Čiselník2!$I$3:$I$481))</f>
        <v/>
      </c>
      <c r="E673" s="259"/>
      <c r="F673" s="259"/>
      <c r="G673" s="259"/>
      <c r="H673" s="260"/>
      <c r="I673" s="131"/>
      <c r="J673" s="131"/>
    </row>
    <row r="674" spans="2:13" ht="15.75" hidden="1" customHeight="1" outlineLevel="1" x14ac:dyDescent="0.25">
      <c r="B674" s="237" t="s">
        <v>1327</v>
      </c>
      <c r="C674" s="238"/>
      <c r="D674" s="261"/>
      <c r="E674" s="249"/>
      <c r="F674" s="249"/>
      <c r="G674" s="249"/>
      <c r="H674" s="250"/>
      <c r="I674" s="131"/>
      <c r="J674" s="131"/>
    </row>
    <row r="675" spans="2:13" ht="15.75" hidden="1" customHeight="1" outlineLevel="1" x14ac:dyDescent="0.25">
      <c r="B675" s="237" t="s">
        <v>1328</v>
      </c>
      <c r="C675" s="238"/>
      <c r="D675" s="239"/>
      <c r="E675" s="239"/>
      <c r="F675" s="239"/>
      <c r="G675" s="239"/>
      <c r="H675" s="240"/>
      <c r="I675" s="131"/>
      <c r="J675" s="131"/>
    </row>
    <row r="676" spans="2:13" ht="15.75" hidden="1" customHeight="1" outlineLevel="1" x14ac:dyDescent="0.25">
      <c r="B676" s="237" t="s">
        <v>1284</v>
      </c>
      <c r="C676" s="238"/>
      <c r="D676" s="239"/>
      <c r="E676" s="239"/>
      <c r="F676" s="239"/>
      <c r="G676" s="239"/>
      <c r="H676" s="240"/>
      <c r="I676" s="131"/>
      <c r="J676" s="131"/>
    </row>
    <row r="677" spans="2:13" ht="15.75" hidden="1" customHeight="1" outlineLevel="1" x14ac:dyDescent="0.25">
      <c r="B677" s="237" t="s">
        <v>1285</v>
      </c>
      <c r="C677" s="238"/>
      <c r="D677" s="241"/>
      <c r="E677" s="241"/>
      <c r="F677" s="241"/>
      <c r="G677" s="241"/>
      <c r="H677" s="242"/>
      <c r="I677" s="131"/>
      <c r="J677" s="131"/>
    </row>
    <row r="678" spans="2:13" ht="15.75" customHeight="1" collapsed="1" x14ac:dyDescent="0.25">
      <c r="B678" s="211"/>
      <c r="C678" s="245"/>
      <c r="D678" s="245"/>
      <c r="E678" s="245"/>
      <c r="F678" s="245"/>
      <c r="G678" s="245"/>
      <c r="H678" s="246"/>
      <c r="I678" s="131"/>
      <c r="J678" s="131"/>
    </row>
    <row r="679" spans="2:13" ht="15.75" hidden="1" customHeight="1" outlineLevel="1" x14ac:dyDescent="0.25">
      <c r="B679" s="237" t="s">
        <v>49</v>
      </c>
      <c r="C679" s="238"/>
      <c r="D679" s="247" t="str">
        <f>IF($D$19="","potrebné vyplniť v bode 1.1",$D$19)</f>
        <v>potrebné vyplniť v bode 1.1</v>
      </c>
      <c r="E679" s="247"/>
      <c r="F679" s="247"/>
      <c r="G679" s="247"/>
      <c r="H679" s="248"/>
      <c r="I679" s="131"/>
      <c r="J679" s="131"/>
    </row>
    <row r="680" spans="2:13" ht="15.75" hidden="1" customHeight="1" outlineLevel="1" x14ac:dyDescent="0.25">
      <c r="B680" s="237" t="s">
        <v>237</v>
      </c>
      <c r="C680" s="238"/>
      <c r="D680" s="249"/>
      <c r="E680" s="249"/>
      <c r="F680" s="249"/>
      <c r="G680" s="249"/>
      <c r="H680" s="250"/>
      <c r="I680" s="131"/>
      <c r="J680" t="str">
        <f>LEFT(D680,1)</f>
        <v/>
      </c>
    </row>
    <row r="681" spans="2:13" ht="15.75" hidden="1" customHeight="1" outlineLevel="1" x14ac:dyDescent="0.25">
      <c r="B681" s="237" t="s">
        <v>1283</v>
      </c>
      <c r="C681" s="238"/>
      <c r="D681" s="247" t="str">
        <f>$D$365</f>
        <v/>
      </c>
      <c r="E681" s="247"/>
      <c r="F681" s="247"/>
      <c r="G681" s="247"/>
      <c r="H681" s="248"/>
      <c r="I681" s="131"/>
      <c r="J681"/>
    </row>
    <row r="682" spans="2:13" ht="15.75" hidden="1" customHeight="1" outlineLevel="1" x14ac:dyDescent="0.25">
      <c r="B682" s="237" t="s">
        <v>238</v>
      </c>
      <c r="C682" s="238"/>
      <c r="D682" s="251"/>
      <c r="E682" s="251"/>
      <c r="F682" s="251"/>
      <c r="G682" s="251"/>
      <c r="H682" s="252"/>
      <c r="I682" s="131"/>
      <c r="J682" t="str">
        <f>LEFT(D682,1)</f>
        <v/>
      </c>
      <c r="K682" s="45" t="str">
        <f>IF(D682="","",IF(J682=J680,"","Projektová aktivita nespadá pod zvolený typ aktivity (rovnaké začiatočné písmená)"))</f>
        <v/>
      </c>
      <c r="M682" s="44"/>
    </row>
    <row r="683" spans="2:13" ht="48" hidden="1" customHeight="1" outlineLevel="1" x14ac:dyDescent="0.25">
      <c r="B683" s="253" t="s">
        <v>50</v>
      </c>
      <c r="C683" s="254"/>
      <c r="D683" s="255"/>
      <c r="E683" s="256"/>
      <c r="F683" s="256"/>
      <c r="G683" s="256"/>
      <c r="H683" s="257"/>
      <c r="I683" s="131"/>
      <c r="J683" s="131"/>
    </row>
    <row r="684" spans="2:13" ht="15.75" hidden="1" customHeight="1" outlineLevel="1" x14ac:dyDescent="0.25">
      <c r="B684" s="253" t="s">
        <v>1339</v>
      </c>
      <c r="C684" s="254"/>
      <c r="D684" s="258" t="str">
        <f>IF(D682="","",LOOKUP(D682,Čiselník2!$H$3:$H$481,Čiselník2!$I$3:$I$481))</f>
        <v/>
      </c>
      <c r="E684" s="259"/>
      <c r="F684" s="259"/>
      <c r="G684" s="259"/>
      <c r="H684" s="260"/>
      <c r="I684" s="131"/>
      <c r="J684" s="131"/>
    </row>
    <row r="685" spans="2:13" ht="15.75" hidden="1" customHeight="1" outlineLevel="1" x14ac:dyDescent="0.25">
      <c r="B685" s="237" t="s">
        <v>1327</v>
      </c>
      <c r="C685" s="238"/>
      <c r="D685" s="261"/>
      <c r="E685" s="249"/>
      <c r="F685" s="249"/>
      <c r="G685" s="249"/>
      <c r="H685" s="250"/>
      <c r="I685" s="131"/>
      <c r="J685" s="131"/>
    </row>
    <row r="686" spans="2:13" ht="15.75" hidden="1" customHeight="1" outlineLevel="1" x14ac:dyDescent="0.25">
      <c r="B686" s="237" t="s">
        <v>1328</v>
      </c>
      <c r="C686" s="238"/>
      <c r="D686" s="239"/>
      <c r="E686" s="239"/>
      <c r="F686" s="239"/>
      <c r="G686" s="239"/>
      <c r="H686" s="240"/>
      <c r="I686" s="131"/>
      <c r="J686" s="131"/>
    </row>
    <row r="687" spans="2:13" ht="15.75" hidden="1" customHeight="1" outlineLevel="1" x14ac:dyDescent="0.25">
      <c r="B687" s="237" t="s">
        <v>1284</v>
      </c>
      <c r="C687" s="238"/>
      <c r="D687" s="239"/>
      <c r="E687" s="239"/>
      <c r="F687" s="239"/>
      <c r="G687" s="239"/>
      <c r="H687" s="240"/>
      <c r="I687" s="131"/>
      <c r="J687" s="131"/>
    </row>
    <row r="688" spans="2:13" ht="15.75" hidden="1" customHeight="1" outlineLevel="1" x14ac:dyDescent="0.25">
      <c r="B688" s="237" t="s">
        <v>1285</v>
      </c>
      <c r="C688" s="238"/>
      <c r="D688" s="241"/>
      <c r="E688" s="241"/>
      <c r="F688" s="241"/>
      <c r="G688" s="241"/>
      <c r="H688" s="242"/>
      <c r="I688" s="131"/>
      <c r="J688" s="131"/>
    </row>
    <row r="689" spans="2:13" ht="15.75" customHeight="1" collapsed="1" x14ac:dyDescent="0.25">
      <c r="B689" s="211"/>
      <c r="C689" s="245"/>
      <c r="D689" s="245"/>
      <c r="E689" s="245"/>
      <c r="F689" s="245"/>
      <c r="G689" s="245"/>
      <c r="H689" s="246"/>
      <c r="I689" s="131"/>
      <c r="J689" s="131"/>
    </row>
    <row r="690" spans="2:13" ht="15.75" hidden="1" customHeight="1" outlineLevel="1" x14ac:dyDescent="0.25">
      <c r="B690" s="237" t="s">
        <v>49</v>
      </c>
      <c r="C690" s="238"/>
      <c r="D690" s="247" t="str">
        <f>IF($D$19="","potrebné vyplniť v bode 1.1",$D$19)</f>
        <v>potrebné vyplniť v bode 1.1</v>
      </c>
      <c r="E690" s="247"/>
      <c r="F690" s="247"/>
      <c r="G690" s="247"/>
      <c r="H690" s="248"/>
      <c r="I690" s="131"/>
      <c r="J690" s="131"/>
    </row>
    <row r="691" spans="2:13" ht="15.75" hidden="1" customHeight="1" outlineLevel="1" x14ac:dyDescent="0.25">
      <c r="B691" s="237" t="s">
        <v>237</v>
      </c>
      <c r="C691" s="238"/>
      <c r="D691" s="249"/>
      <c r="E691" s="249"/>
      <c r="F691" s="249"/>
      <c r="G691" s="249"/>
      <c r="H691" s="250"/>
      <c r="I691" s="131"/>
      <c r="J691" t="str">
        <f>LEFT(D691,1)</f>
        <v/>
      </c>
    </row>
    <row r="692" spans="2:13" ht="15.75" hidden="1" customHeight="1" outlineLevel="1" x14ac:dyDescent="0.25">
      <c r="B692" s="237" t="s">
        <v>1283</v>
      </c>
      <c r="C692" s="238"/>
      <c r="D692" s="247" t="str">
        <f>$D$365</f>
        <v/>
      </c>
      <c r="E692" s="247"/>
      <c r="F692" s="247"/>
      <c r="G692" s="247"/>
      <c r="H692" s="248"/>
      <c r="I692" s="131"/>
      <c r="J692"/>
    </row>
    <row r="693" spans="2:13" ht="15.75" hidden="1" customHeight="1" outlineLevel="1" x14ac:dyDescent="0.25">
      <c r="B693" s="237" t="s">
        <v>238</v>
      </c>
      <c r="C693" s="238"/>
      <c r="D693" s="251"/>
      <c r="E693" s="251"/>
      <c r="F693" s="251"/>
      <c r="G693" s="251"/>
      <c r="H693" s="252"/>
      <c r="I693" s="131"/>
      <c r="J693" t="str">
        <f>LEFT(D693,1)</f>
        <v/>
      </c>
      <c r="K693" s="45" t="str">
        <f>IF(D693="","",IF(J693=J691,"","Projektová aktivita nespadá pod zvolený typ aktivity (rovnaké začiatočné písmená)"))</f>
        <v/>
      </c>
      <c r="M693" s="44"/>
    </row>
    <row r="694" spans="2:13" ht="48" hidden="1" customHeight="1" outlineLevel="1" x14ac:dyDescent="0.25">
      <c r="B694" s="253" t="s">
        <v>50</v>
      </c>
      <c r="C694" s="254"/>
      <c r="D694" s="255"/>
      <c r="E694" s="256"/>
      <c r="F694" s="256"/>
      <c r="G694" s="256"/>
      <c r="H694" s="257"/>
      <c r="I694" s="131"/>
      <c r="J694" s="131"/>
    </row>
    <row r="695" spans="2:13" ht="15.75" hidden="1" customHeight="1" outlineLevel="1" x14ac:dyDescent="0.25">
      <c r="B695" s="253" t="s">
        <v>1339</v>
      </c>
      <c r="C695" s="254"/>
      <c r="D695" s="258" t="str">
        <f>IF(D693="","",LOOKUP(D693,Čiselník2!$H$3:$H$481,Čiselník2!$I$3:$I$481))</f>
        <v/>
      </c>
      <c r="E695" s="259"/>
      <c r="F695" s="259"/>
      <c r="G695" s="259"/>
      <c r="H695" s="260"/>
      <c r="I695" s="131"/>
      <c r="J695" s="131"/>
    </row>
    <row r="696" spans="2:13" ht="15.75" hidden="1" customHeight="1" outlineLevel="1" x14ac:dyDescent="0.25">
      <c r="B696" s="237" t="s">
        <v>1327</v>
      </c>
      <c r="C696" s="238"/>
      <c r="D696" s="261"/>
      <c r="E696" s="249"/>
      <c r="F696" s="249"/>
      <c r="G696" s="249"/>
      <c r="H696" s="250"/>
      <c r="I696" s="131"/>
      <c r="J696" s="131"/>
    </row>
    <row r="697" spans="2:13" ht="15.75" hidden="1" customHeight="1" outlineLevel="1" x14ac:dyDescent="0.25">
      <c r="B697" s="237" t="s">
        <v>1328</v>
      </c>
      <c r="C697" s="238"/>
      <c r="D697" s="239"/>
      <c r="E697" s="239"/>
      <c r="F697" s="239"/>
      <c r="G697" s="239"/>
      <c r="H697" s="240"/>
      <c r="I697" s="131"/>
      <c r="J697" s="131"/>
    </row>
    <row r="698" spans="2:13" ht="15.75" hidden="1" customHeight="1" outlineLevel="1" x14ac:dyDescent="0.25">
      <c r="B698" s="237" t="s">
        <v>1284</v>
      </c>
      <c r="C698" s="238"/>
      <c r="D698" s="239"/>
      <c r="E698" s="239"/>
      <c r="F698" s="239"/>
      <c r="G698" s="239"/>
      <c r="H698" s="240"/>
      <c r="I698" s="131"/>
      <c r="J698" s="131"/>
    </row>
    <row r="699" spans="2:13" ht="15.75" hidden="1" customHeight="1" outlineLevel="1" x14ac:dyDescent="0.25">
      <c r="B699" s="237" t="s">
        <v>1285</v>
      </c>
      <c r="C699" s="238"/>
      <c r="D699" s="241"/>
      <c r="E699" s="241"/>
      <c r="F699" s="241"/>
      <c r="G699" s="241"/>
      <c r="H699" s="242"/>
      <c r="I699" s="131"/>
      <c r="J699" s="131"/>
    </row>
    <row r="700" spans="2:13" ht="15.75" customHeight="1" collapsed="1" x14ac:dyDescent="0.25">
      <c r="B700" s="211"/>
      <c r="C700" s="245"/>
      <c r="D700" s="245"/>
      <c r="E700" s="245"/>
      <c r="F700" s="245"/>
      <c r="G700" s="245"/>
      <c r="H700" s="246"/>
      <c r="I700" s="131"/>
      <c r="J700" s="131"/>
    </row>
    <row r="701" spans="2:13" ht="15.75" hidden="1" customHeight="1" outlineLevel="1" x14ac:dyDescent="0.25">
      <c r="B701" s="237" t="s">
        <v>49</v>
      </c>
      <c r="C701" s="238"/>
      <c r="D701" s="247" t="str">
        <f>IF($D$19="","potrebné vyplniť v bode 1.1",$D$19)</f>
        <v>potrebné vyplniť v bode 1.1</v>
      </c>
      <c r="E701" s="247"/>
      <c r="F701" s="247"/>
      <c r="G701" s="247"/>
      <c r="H701" s="248"/>
      <c r="I701" s="131"/>
      <c r="J701" s="131"/>
    </row>
    <row r="702" spans="2:13" ht="15.75" hidden="1" customHeight="1" outlineLevel="1" x14ac:dyDescent="0.25">
      <c r="B702" s="237" t="s">
        <v>237</v>
      </c>
      <c r="C702" s="238"/>
      <c r="D702" s="249"/>
      <c r="E702" s="249"/>
      <c r="F702" s="249"/>
      <c r="G702" s="249"/>
      <c r="H702" s="250"/>
      <c r="I702" s="131"/>
      <c r="J702" t="str">
        <f>LEFT(D702,1)</f>
        <v/>
      </c>
    </row>
    <row r="703" spans="2:13" ht="15.75" hidden="1" customHeight="1" outlineLevel="1" x14ac:dyDescent="0.25">
      <c r="B703" s="237" t="s">
        <v>1283</v>
      </c>
      <c r="C703" s="238"/>
      <c r="D703" s="247" t="str">
        <f>$D$365</f>
        <v/>
      </c>
      <c r="E703" s="247"/>
      <c r="F703" s="247"/>
      <c r="G703" s="247"/>
      <c r="H703" s="248"/>
      <c r="I703" s="131"/>
      <c r="J703"/>
    </row>
    <row r="704" spans="2:13" ht="15.75" hidden="1" customHeight="1" outlineLevel="1" x14ac:dyDescent="0.25">
      <c r="B704" s="237" t="s">
        <v>238</v>
      </c>
      <c r="C704" s="238"/>
      <c r="D704" s="251"/>
      <c r="E704" s="251"/>
      <c r="F704" s="251"/>
      <c r="G704" s="251"/>
      <c r="H704" s="252"/>
      <c r="I704" s="131"/>
      <c r="J704" t="str">
        <f>LEFT(D704,1)</f>
        <v/>
      </c>
      <c r="K704" s="45" t="str">
        <f>IF(D704="","",IF(J704=J702,"","Projektová aktivita nespadá pod zvolený typ aktivity (rovnaké začiatočné písmená)"))</f>
        <v/>
      </c>
      <c r="M704" s="44"/>
    </row>
    <row r="705" spans="2:13" ht="48" hidden="1" customHeight="1" outlineLevel="1" x14ac:dyDescent="0.25">
      <c r="B705" s="253" t="s">
        <v>50</v>
      </c>
      <c r="C705" s="254"/>
      <c r="D705" s="255"/>
      <c r="E705" s="256"/>
      <c r="F705" s="256"/>
      <c r="G705" s="256"/>
      <c r="H705" s="257"/>
      <c r="I705" s="131"/>
      <c r="J705" s="131"/>
    </row>
    <row r="706" spans="2:13" ht="15.75" hidden="1" customHeight="1" outlineLevel="1" x14ac:dyDescent="0.25">
      <c r="B706" s="253" t="s">
        <v>1339</v>
      </c>
      <c r="C706" s="254"/>
      <c r="D706" s="258" t="str">
        <f>IF(D704="","",LOOKUP(D704,Čiselník2!$H$3:$H$481,Čiselník2!$I$3:$I$481))</f>
        <v/>
      </c>
      <c r="E706" s="259"/>
      <c r="F706" s="259"/>
      <c r="G706" s="259"/>
      <c r="H706" s="260"/>
      <c r="I706" s="131"/>
      <c r="J706" s="131"/>
    </row>
    <row r="707" spans="2:13" ht="15.75" hidden="1" customHeight="1" outlineLevel="1" x14ac:dyDescent="0.25">
      <c r="B707" s="237" t="s">
        <v>1327</v>
      </c>
      <c r="C707" s="238"/>
      <c r="D707" s="261"/>
      <c r="E707" s="249"/>
      <c r="F707" s="249"/>
      <c r="G707" s="249"/>
      <c r="H707" s="250"/>
      <c r="I707" s="131"/>
      <c r="J707" s="131"/>
    </row>
    <row r="708" spans="2:13" ht="15.75" hidden="1" customHeight="1" outlineLevel="1" x14ac:dyDescent="0.25">
      <c r="B708" s="237" t="s">
        <v>1328</v>
      </c>
      <c r="C708" s="238"/>
      <c r="D708" s="239"/>
      <c r="E708" s="239"/>
      <c r="F708" s="239"/>
      <c r="G708" s="239"/>
      <c r="H708" s="240"/>
      <c r="I708" s="131"/>
      <c r="J708" s="131"/>
    </row>
    <row r="709" spans="2:13" ht="15.75" hidden="1" customHeight="1" outlineLevel="1" x14ac:dyDescent="0.25">
      <c r="B709" s="237" t="s">
        <v>1284</v>
      </c>
      <c r="C709" s="238"/>
      <c r="D709" s="239"/>
      <c r="E709" s="239"/>
      <c r="F709" s="239"/>
      <c r="G709" s="239"/>
      <c r="H709" s="240"/>
      <c r="I709" s="131"/>
      <c r="J709" s="131"/>
    </row>
    <row r="710" spans="2:13" ht="15.75" hidden="1" customHeight="1" outlineLevel="1" x14ac:dyDescent="0.25">
      <c r="B710" s="237" t="s">
        <v>1285</v>
      </c>
      <c r="C710" s="238"/>
      <c r="D710" s="241"/>
      <c r="E710" s="241"/>
      <c r="F710" s="241"/>
      <c r="G710" s="241"/>
      <c r="H710" s="242"/>
      <c r="I710" s="131"/>
      <c r="J710" s="131"/>
    </row>
    <row r="711" spans="2:13" ht="15.75" customHeight="1" collapsed="1" x14ac:dyDescent="0.25">
      <c r="B711" s="211"/>
      <c r="C711" s="245"/>
      <c r="D711" s="245"/>
      <c r="E711" s="245"/>
      <c r="F711" s="245"/>
      <c r="G711" s="245"/>
      <c r="H711" s="246"/>
      <c r="I711" s="43"/>
      <c r="J711" s="43"/>
    </row>
    <row r="712" spans="2:13" ht="15.75" hidden="1" customHeight="1" outlineLevel="1" x14ac:dyDescent="0.25">
      <c r="B712" s="237" t="s">
        <v>49</v>
      </c>
      <c r="C712" s="238"/>
      <c r="D712" s="247" t="str">
        <f>IF($D$19="","potrebné vyplniť v bode 1.1",$D$19)</f>
        <v>potrebné vyplniť v bode 1.1</v>
      </c>
      <c r="E712" s="247"/>
      <c r="F712" s="247"/>
      <c r="G712" s="247"/>
      <c r="H712" s="248"/>
      <c r="I712" s="43"/>
      <c r="J712" s="43"/>
    </row>
    <row r="713" spans="2:13" ht="15.75" hidden="1" customHeight="1" outlineLevel="1" x14ac:dyDescent="0.25">
      <c r="B713" s="237" t="s">
        <v>237</v>
      </c>
      <c r="C713" s="238"/>
      <c r="D713" s="249"/>
      <c r="E713" s="249"/>
      <c r="F713" s="249"/>
      <c r="G713" s="249"/>
      <c r="H713" s="250"/>
      <c r="I713" s="43"/>
      <c r="J713" t="str">
        <f>LEFT(D713,1)</f>
        <v/>
      </c>
    </row>
    <row r="714" spans="2:13" ht="15.75" hidden="1" customHeight="1" outlineLevel="1" x14ac:dyDescent="0.25">
      <c r="B714" s="237" t="s">
        <v>1283</v>
      </c>
      <c r="C714" s="238"/>
      <c r="D714" s="247" t="str">
        <f>$D$365</f>
        <v/>
      </c>
      <c r="E714" s="247"/>
      <c r="F714" s="247"/>
      <c r="G714" s="247"/>
      <c r="H714" s="248"/>
      <c r="I714" s="43"/>
      <c r="J714"/>
    </row>
    <row r="715" spans="2:13" ht="15.75" hidden="1" customHeight="1" outlineLevel="1" x14ac:dyDescent="0.25">
      <c r="B715" s="237" t="s">
        <v>238</v>
      </c>
      <c r="C715" s="238"/>
      <c r="D715" s="251"/>
      <c r="E715" s="251"/>
      <c r="F715" s="251"/>
      <c r="G715" s="251"/>
      <c r="H715" s="252"/>
      <c r="I715" s="43"/>
      <c r="J715" t="str">
        <f>LEFT(D715,1)</f>
        <v/>
      </c>
      <c r="K715" s="45" t="str">
        <f>IF(D715="","",IF(J715=J713,"","Projektová aktivita nespadá pod zvolený typ aktivity (rovnaké začiatočné písmená)"))</f>
        <v/>
      </c>
      <c r="M715" s="44"/>
    </row>
    <row r="716" spans="2:13" ht="48" hidden="1" customHeight="1" outlineLevel="1" x14ac:dyDescent="0.25">
      <c r="B716" s="253" t="s">
        <v>50</v>
      </c>
      <c r="C716" s="254"/>
      <c r="D716" s="255"/>
      <c r="E716" s="256"/>
      <c r="F716" s="256"/>
      <c r="G716" s="256"/>
      <c r="H716" s="257"/>
      <c r="I716" s="43"/>
      <c r="J716" s="43"/>
    </row>
    <row r="717" spans="2:13" ht="15.75" hidden="1" customHeight="1" outlineLevel="1" x14ac:dyDescent="0.25">
      <c r="B717" s="253" t="s">
        <v>1339</v>
      </c>
      <c r="C717" s="254"/>
      <c r="D717" s="258" t="str">
        <f>IF(D715="","",LOOKUP(D715,Čiselník2!$H$3:$H$481,Čiselník2!$I$3:$I$481))</f>
        <v/>
      </c>
      <c r="E717" s="259"/>
      <c r="F717" s="259"/>
      <c r="G717" s="259"/>
      <c r="H717" s="260"/>
      <c r="I717" s="43"/>
      <c r="J717" s="43"/>
    </row>
    <row r="718" spans="2:13" ht="15.75" hidden="1" customHeight="1" outlineLevel="1" x14ac:dyDescent="0.25">
      <c r="B718" s="237" t="s">
        <v>1327</v>
      </c>
      <c r="C718" s="238"/>
      <c r="D718" s="261"/>
      <c r="E718" s="249"/>
      <c r="F718" s="249"/>
      <c r="G718" s="249"/>
      <c r="H718" s="250"/>
      <c r="I718" s="43"/>
      <c r="J718" s="43"/>
    </row>
    <row r="719" spans="2:13" ht="15.75" hidden="1" customHeight="1" outlineLevel="1" x14ac:dyDescent="0.25">
      <c r="B719" s="237" t="s">
        <v>1328</v>
      </c>
      <c r="C719" s="238"/>
      <c r="D719" s="239"/>
      <c r="E719" s="239"/>
      <c r="F719" s="239"/>
      <c r="G719" s="239"/>
      <c r="H719" s="240"/>
      <c r="I719" s="43"/>
      <c r="J719" s="43"/>
    </row>
    <row r="720" spans="2:13" ht="15.75" hidden="1" customHeight="1" outlineLevel="1" x14ac:dyDescent="0.25">
      <c r="B720" s="237" t="s">
        <v>1284</v>
      </c>
      <c r="C720" s="238"/>
      <c r="D720" s="239"/>
      <c r="E720" s="239"/>
      <c r="F720" s="239"/>
      <c r="G720" s="239"/>
      <c r="H720" s="240"/>
      <c r="I720" s="43"/>
      <c r="J720" s="43"/>
    </row>
    <row r="721" spans="2:11" ht="15.75" hidden="1" customHeight="1" outlineLevel="1" x14ac:dyDescent="0.25">
      <c r="B721" s="237" t="s">
        <v>1285</v>
      </c>
      <c r="C721" s="238"/>
      <c r="D721" s="241"/>
      <c r="E721" s="241"/>
      <c r="F721" s="241"/>
      <c r="G721" s="241"/>
      <c r="H721" s="242"/>
      <c r="I721" s="43"/>
      <c r="J721" s="43"/>
    </row>
    <row r="722" spans="2:11" ht="16.5" collapsed="1" x14ac:dyDescent="0.25">
      <c r="B722" s="47"/>
      <c r="C722" s="48"/>
      <c r="D722" s="48"/>
      <c r="E722" s="48"/>
      <c r="F722" s="48"/>
      <c r="G722" s="48"/>
      <c r="H722" s="48"/>
    </row>
    <row r="723" spans="2:11" ht="16.5" x14ac:dyDescent="0.25">
      <c r="B723" s="211" t="s">
        <v>1447</v>
      </c>
      <c r="C723" s="245"/>
      <c r="D723" s="245"/>
      <c r="E723" s="245"/>
      <c r="F723" s="245"/>
      <c r="G723" s="245"/>
      <c r="H723" s="246"/>
    </row>
    <row r="724" spans="2:11" ht="15.75" customHeight="1" x14ac:dyDescent="0.25">
      <c r="B724" s="237" t="s">
        <v>49</v>
      </c>
      <c r="C724" s="238"/>
      <c r="D724" s="247" t="str">
        <f>IF($D$53="","potrebné vyplniť v bode 1.2",$D$53)</f>
        <v>potrebné vyplniť v bode 1.2</v>
      </c>
      <c r="E724" s="247"/>
      <c r="F724" s="247"/>
      <c r="G724" s="247"/>
      <c r="H724" s="248"/>
    </row>
    <row r="725" spans="2:11" ht="15.75" customHeight="1" x14ac:dyDescent="0.25">
      <c r="B725" s="237" t="s">
        <v>237</v>
      </c>
      <c r="C725" s="238"/>
      <c r="D725" s="249"/>
      <c r="E725" s="249"/>
      <c r="F725" s="249"/>
      <c r="G725" s="249"/>
      <c r="H725" s="250"/>
      <c r="J725" t="str">
        <f>LEFT(D725,1)</f>
        <v/>
      </c>
    </row>
    <row r="726" spans="2:11" ht="15.75" customHeight="1" x14ac:dyDescent="0.25">
      <c r="B726" s="237" t="s">
        <v>1283</v>
      </c>
      <c r="C726" s="238"/>
      <c r="D726" s="247" t="str">
        <f>$D$365</f>
        <v/>
      </c>
      <c r="E726" s="247"/>
      <c r="F726" s="247"/>
      <c r="G726" s="247"/>
      <c r="H726" s="248"/>
      <c r="J726"/>
    </row>
    <row r="727" spans="2:11" ht="15.75" customHeight="1" x14ac:dyDescent="0.25">
      <c r="B727" s="237" t="s">
        <v>238</v>
      </c>
      <c r="C727" s="238"/>
      <c r="D727" s="251"/>
      <c r="E727" s="251"/>
      <c r="F727" s="251"/>
      <c r="G727" s="251"/>
      <c r="H727" s="252"/>
      <c r="J727" t="str">
        <f>LEFT(D727,1)</f>
        <v/>
      </c>
      <c r="K727" s="45" t="str">
        <f>IF(D727="","",IF(J727=J725,"","Projektová aktivita nespadá pod zvolený typ aktivity (rovnaké začiatočné písmená)"))</f>
        <v/>
      </c>
    </row>
    <row r="728" spans="2:11" ht="48" customHeight="1" x14ac:dyDescent="0.25">
      <c r="B728" s="253" t="s">
        <v>50</v>
      </c>
      <c r="C728" s="254"/>
      <c r="D728" s="255"/>
      <c r="E728" s="256"/>
      <c r="F728" s="256"/>
      <c r="G728" s="256"/>
      <c r="H728" s="257"/>
    </row>
    <row r="729" spans="2:11" ht="15.75" customHeight="1" x14ac:dyDescent="0.25">
      <c r="B729" s="253" t="s">
        <v>1339</v>
      </c>
      <c r="C729" s="254"/>
      <c r="D729" s="258" t="str">
        <f>IF(D727="","",LOOKUP(D727,Čiselník2!$H$3:$H$481,Čiselník2!$I$3:$I$481))</f>
        <v/>
      </c>
      <c r="E729" s="259"/>
      <c r="F729" s="259"/>
      <c r="G729" s="259"/>
      <c r="H729" s="260"/>
    </row>
    <row r="730" spans="2:11" ht="15.75" customHeight="1" x14ac:dyDescent="0.25">
      <c r="B730" s="237" t="s">
        <v>1327</v>
      </c>
      <c r="C730" s="238"/>
      <c r="D730" s="261"/>
      <c r="E730" s="249"/>
      <c r="F730" s="249"/>
      <c r="G730" s="249"/>
      <c r="H730" s="250"/>
    </row>
    <row r="731" spans="2:11" ht="15.75" customHeight="1" x14ac:dyDescent="0.25">
      <c r="B731" s="237" t="s">
        <v>1328</v>
      </c>
      <c r="C731" s="238"/>
      <c r="D731" s="239"/>
      <c r="E731" s="239"/>
      <c r="F731" s="239"/>
      <c r="G731" s="239"/>
      <c r="H731" s="240"/>
    </row>
    <row r="732" spans="2:11" ht="15.75" customHeight="1" x14ac:dyDescent="0.25">
      <c r="B732" s="237" t="s">
        <v>1284</v>
      </c>
      <c r="C732" s="238"/>
      <c r="D732" s="239"/>
      <c r="E732" s="239"/>
      <c r="F732" s="239"/>
      <c r="G732" s="239"/>
      <c r="H732" s="240"/>
    </row>
    <row r="733" spans="2:11" ht="15.75" customHeight="1" x14ac:dyDescent="0.25">
      <c r="B733" s="237" t="s">
        <v>1285</v>
      </c>
      <c r="C733" s="238"/>
      <c r="D733" s="241"/>
      <c r="E733" s="241"/>
      <c r="F733" s="241"/>
      <c r="G733" s="241"/>
      <c r="H733" s="242"/>
    </row>
    <row r="734" spans="2:11" ht="15.75" hidden="1" customHeight="1" outlineLevel="1" x14ac:dyDescent="0.25">
      <c r="B734" s="211"/>
      <c r="C734" s="245"/>
      <c r="D734" s="245"/>
      <c r="E734" s="245"/>
      <c r="F734" s="245"/>
      <c r="G734" s="245"/>
      <c r="H734" s="246"/>
      <c r="I734" s="43"/>
      <c r="J734" s="43"/>
    </row>
    <row r="735" spans="2:11" ht="15.75" hidden="1" customHeight="1" outlineLevel="2" x14ac:dyDescent="0.25">
      <c r="B735" s="237" t="s">
        <v>49</v>
      </c>
      <c r="C735" s="238"/>
      <c r="D735" s="247" t="str">
        <f>IF($D$53="","potrebné vyplniť v bode 1.2",$D$53)</f>
        <v>potrebné vyplniť v bode 1.2</v>
      </c>
      <c r="E735" s="247"/>
      <c r="F735" s="247"/>
      <c r="G735" s="247"/>
      <c r="H735" s="248"/>
      <c r="I735" s="43"/>
      <c r="J735" s="43"/>
    </row>
    <row r="736" spans="2:11" ht="15.75" hidden="1" customHeight="1" outlineLevel="2" x14ac:dyDescent="0.25">
      <c r="B736" s="237" t="s">
        <v>237</v>
      </c>
      <c r="C736" s="238"/>
      <c r="D736" s="249"/>
      <c r="E736" s="249"/>
      <c r="F736" s="249"/>
      <c r="G736" s="249"/>
      <c r="H736" s="250"/>
      <c r="I736" s="43"/>
      <c r="J736" t="str">
        <f>LEFT(D736,1)</f>
        <v/>
      </c>
    </row>
    <row r="737" spans="2:13" ht="15.75" hidden="1" customHeight="1" outlineLevel="2" x14ac:dyDescent="0.25">
      <c r="B737" s="237" t="s">
        <v>1283</v>
      </c>
      <c r="C737" s="238"/>
      <c r="D737" s="247" t="str">
        <f>$D$365</f>
        <v/>
      </c>
      <c r="E737" s="247"/>
      <c r="F737" s="247"/>
      <c r="G737" s="247"/>
      <c r="H737" s="248"/>
      <c r="I737" s="43"/>
      <c r="J737"/>
    </row>
    <row r="738" spans="2:13" ht="15.75" hidden="1" customHeight="1" outlineLevel="2" x14ac:dyDescent="0.25">
      <c r="B738" s="237" t="s">
        <v>238</v>
      </c>
      <c r="C738" s="238"/>
      <c r="D738" s="251"/>
      <c r="E738" s="251"/>
      <c r="F738" s="251"/>
      <c r="G738" s="251"/>
      <c r="H738" s="252"/>
      <c r="I738" s="43"/>
      <c r="J738" t="str">
        <f>LEFT(D738,1)</f>
        <v/>
      </c>
      <c r="K738" s="45" t="str">
        <f>IF(D738="","",IF(J738=J736,"","Projektová aktivita nespadá pod zvolený typ aktivity (rovnaké začiatočné písmená)"))</f>
        <v/>
      </c>
      <c r="M738" s="44"/>
    </row>
    <row r="739" spans="2:13" ht="48.75" hidden="1" customHeight="1" outlineLevel="2" x14ac:dyDescent="0.25">
      <c r="B739" s="253" t="s">
        <v>50</v>
      </c>
      <c r="C739" s="254"/>
      <c r="D739" s="255"/>
      <c r="E739" s="256"/>
      <c r="F739" s="256"/>
      <c r="G739" s="256"/>
      <c r="H739" s="257"/>
      <c r="I739" s="43"/>
      <c r="J739" s="43"/>
    </row>
    <row r="740" spans="2:13" ht="15.75" hidden="1" customHeight="1" outlineLevel="2" x14ac:dyDescent="0.25">
      <c r="B740" s="253" t="s">
        <v>1339</v>
      </c>
      <c r="C740" s="254"/>
      <c r="D740" s="258" t="str">
        <f>IF(D738="","",LOOKUP(D738,Čiselník2!$H$3:$H$481,Čiselník2!$I$3:$I$481))</f>
        <v/>
      </c>
      <c r="E740" s="259"/>
      <c r="F740" s="259"/>
      <c r="G740" s="259"/>
      <c r="H740" s="260"/>
      <c r="I740" s="43"/>
      <c r="J740" s="43"/>
    </row>
    <row r="741" spans="2:13" ht="15.75" hidden="1" customHeight="1" outlineLevel="2" x14ac:dyDescent="0.25">
      <c r="B741" s="237" t="s">
        <v>1327</v>
      </c>
      <c r="C741" s="238"/>
      <c r="D741" s="261"/>
      <c r="E741" s="249"/>
      <c r="F741" s="249"/>
      <c r="G741" s="249"/>
      <c r="H741" s="250"/>
      <c r="I741" s="43"/>
      <c r="J741" s="43"/>
    </row>
    <row r="742" spans="2:13" ht="15.75" hidden="1" customHeight="1" outlineLevel="2" x14ac:dyDescent="0.25">
      <c r="B742" s="237" t="s">
        <v>1328</v>
      </c>
      <c r="C742" s="238"/>
      <c r="D742" s="239"/>
      <c r="E742" s="239"/>
      <c r="F742" s="239"/>
      <c r="G742" s="239"/>
      <c r="H742" s="240"/>
      <c r="I742" s="43"/>
      <c r="J742" s="43"/>
    </row>
    <row r="743" spans="2:13" ht="15.75" hidden="1" customHeight="1" outlineLevel="2" x14ac:dyDescent="0.25">
      <c r="B743" s="237" t="s">
        <v>1284</v>
      </c>
      <c r="C743" s="238"/>
      <c r="D743" s="239"/>
      <c r="E743" s="239"/>
      <c r="F743" s="239"/>
      <c r="G743" s="239"/>
      <c r="H743" s="240"/>
      <c r="I743" s="43"/>
      <c r="J743" s="43"/>
    </row>
    <row r="744" spans="2:13" ht="15.75" hidden="1" customHeight="1" outlineLevel="2" x14ac:dyDescent="0.25">
      <c r="B744" s="237" t="s">
        <v>1285</v>
      </c>
      <c r="C744" s="238"/>
      <c r="D744" s="241"/>
      <c r="E744" s="241"/>
      <c r="F744" s="241"/>
      <c r="G744" s="241"/>
      <c r="H744" s="242"/>
      <c r="I744" s="43"/>
      <c r="J744" s="43"/>
    </row>
    <row r="745" spans="2:13" ht="15.75" customHeight="1" collapsed="1" x14ac:dyDescent="0.25">
      <c r="B745" s="211"/>
      <c r="C745" s="245"/>
      <c r="D745" s="245"/>
      <c r="E745" s="245"/>
      <c r="F745" s="245"/>
      <c r="G745" s="245"/>
      <c r="H745" s="246"/>
      <c r="I745" s="131"/>
      <c r="J745" s="131"/>
    </row>
    <row r="746" spans="2:13" ht="15.75" hidden="1" customHeight="1" outlineLevel="1" x14ac:dyDescent="0.25">
      <c r="B746" s="237" t="s">
        <v>49</v>
      </c>
      <c r="C746" s="238"/>
      <c r="D746" s="247" t="str">
        <f>IF($D$53="","potrebné vyplniť v bode 1.2",$D$53)</f>
        <v>potrebné vyplniť v bode 1.2</v>
      </c>
      <c r="E746" s="247"/>
      <c r="F746" s="247"/>
      <c r="G746" s="247"/>
      <c r="H746" s="248"/>
      <c r="I746" s="131"/>
      <c r="J746" s="131"/>
    </row>
    <row r="747" spans="2:13" ht="15.75" hidden="1" customHeight="1" outlineLevel="1" x14ac:dyDescent="0.25">
      <c r="B747" s="237" t="s">
        <v>237</v>
      </c>
      <c r="C747" s="238"/>
      <c r="D747" s="249"/>
      <c r="E747" s="249"/>
      <c r="F747" s="249"/>
      <c r="G747" s="249"/>
      <c r="H747" s="250"/>
      <c r="I747" s="131"/>
      <c r="J747" t="str">
        <f>LEFT(D747,1)</f>
        <v/>
      </c>
    </row>
    <row r="748" spans="2:13" ht="15.75" hidden="1" customHeight="1" outlineLevel="1" x14ac:dyDescent="0.25">
      <c r="B748" s="237" t="s">
        <v>1283</v>
      </c>
      <c r="C748" s="238"/>
      <c r="D748" s="247" t="str">
        <f>$D$365</f>
        <v/>
      </c>
      <c r="E748" s="247"/>
      <c r="F748" s="247"/>
      <c r="G748" s="247"/>
      <c r="H748" s="248"/>
      <c r="I748" s="131"/>
      <c r="J748"/>
    </row>
    <row r="749" spans="2:13" ht="15.75" hidden="1" customHeight="1" outlineLevel="1" x14ac:dyDescent="0.25">
      <c r="B749" s="237" t="s">
        <v>238</v>
      </c>
      <c r="C749" s="238"/>
      <c r="D749" s="251"/>
      <c r="E749" s="251"/>
      <c r="F749" s="251"/>
      <c r="G749" s="251"/>
      <c r="H749" s="252"/>
      <c r="I749" s="131"/>
      <c r="J749" t="str">
        <f>LEFT(D749,1)</f>
        <v/>
      </c>
      <c r="K749" s="45" t="str">
        <f>IF(D749="","",IF(J749=J747,"","Projektová aktivita nespadá pod zvolený typ aktivity (rovnaké začiatočné písmená)"))</f>
        <v/>
      </c>
      <c r="M749" s="44"/>
    </row>
    <row r="750" spans="2:13" ht="48" hidden="1" customHeight="1" outlineLevel="1" x14ac:dyDescent="0.25">
      <c r="B750" s="253" t="s">
        <v>50</v>
      </c>
      <c r="C750" s="254"/>
      <c r="D750" s="255"/>
      <c r="E750" s="256"/>
      <c r="F750" s="256"/>
      <c r="G750" s="256"/>
      <c r="H750" s="257"/>
      <c r="I750" s="131"/>
      <c r="J750" s="131"/>
    </row>
    <row r="751" spans="2:13" ht="15.75" hidden="1" customHeight="1" outlineLevel="1" x14ac:dyDescent="0.25">
      <c r="B751" s="253" t="s">
        <v>1339</v>
      </c>
      <c r="C751" s="254"/>
      <c r="D751" s="258" t="str">
        <f>IF(D749="","",LOOKUP(D749,Čiselník2!$H$3:$H$481,Čiselník2!$I$3:$I$481))</f>
        <v/>
      </c>
      <c r="E751" s="259"/>
      <c r="F751" s="259"/>
      <c r="G751" s="259"/>
      <c r="H751" s="260"/>
      <c r="I751" s="131"/>
      <c r="J751" s="131"/>
    </row>
    <row r="752" spans="2:13" ht="15.75" hidden="1" customHeight="1" outlineLevel="1" x14ac:dyDescent="0.25">
      <c r="B752" s="237" t="s">
        <v>1327</v>
      </c>
      <c r="C752" s="238"/>
      <c r="D752" s="261"/>
      <c r="E752" s="249"/>
      <c r="F752" s="249"/>
      <c r="G752" s="249"/>
      <c r="H752" s="250"/>
      <c r="I752" s="131"/>
      <c r="J752" s="131"/>
    </row>
    <row r="753" spans="2:13" ht="15.75" hidden="1" customHeight="1" outlineLevel="1" x14ac:dyDescent="0.25">
      <c r="B753" s="237" t="s">
        <v>1328</v>
      </c>
      <c r="C753" s="238"/>
      <c r="D753" s="239"/>
      <c r="E753" s="239"/>
      <c r="F753" s="239"/>
      <c r="G753" s="239"/>
      <c r="H753" s="240"/>
      <c r="I753" s="131"/>
      <c r="J753" s="131"/>
    </row>
    <row r="754" spans="2:13" ht="15.75" hidden="1" customHeight="1" outlineLevel="1" x14ac:dyDescent="0.25">
      <c r="B754" s="237" t="s">
        <v>1284</v>
      </c>
      <c r="C754" s="238"/>
      <c r="D754" s="239"/>
      <c r="E754" s="239"/>
      <c r="F754" s="239"/>
      <c r="G754" s="239"/>
      <c r="H754" s="240"/>
      <c r="I754" s="131"/>
      <c r="J754" s="131"/>
    </row>
    <row r="755" spans="2:13" ht="15.75" hidden="1" customHeight="1" outlineLevel="1" x14ac:dyDescent="0.25">
      <c r="B755" s="237" t="s">
        <v>1285</v>
      </c>
      <c r="C755" s="238"/>
      <c r="D755" s="241"/>
      <c r="E755" s="241"/>
      <c r="F755" s="241"/>
      <c r="G755" s="241"/>
      <c r="H755" s="242"/>
      <c r="I755" s="131"/>
      <c r="J755" s="131"/>
    </row>
    <row r="756" spans="2:13" ht="15.75" customHeight="1" collapsed="1" x14ac:dyDescent="0.25">
      <c r="B756" s="211"/>
      <c r="C756" s="245"/>
      <c r="D756" s="245"/>
      <c r="E756" s="245"/>
      <c r="F756" s="245"/>
      <c r="G756" s="245"/>
      <c r="H756" s="246"/>
      <c r="I756" s="131"/>
      <c r="J756" s="131"/>
    </row>
    <row r="757" spans="2:13" ht="15.75" hidden="1" customHeight="1" outlineLevel="1" x14ac:dyDescent="0.25">
      <c r="B757" s="237" t="s">
        <v>49</v>
      </c>
      <c r="C757" s="238"/>
      <c r="D757" s="247" t="str">
        <f>IF($D$53="","potrebné vyplniť v bode 1.2",$D$53)</f>
        <v>potrebné vyplniť v bode 1.2</v>
      </c>
      <c r="E757" s="247"/>
      <c r="F757" s="247"/>
      <c r="G757" s="247"/>
      <c r="H757" s="248"/>
      <c r="I757" s="131"/>
      <c r="J757" s="131"/>
    </row>
    <row r="758" spans="2:13" ht="15.75" hidden="1" customHeight="1" outlineLevel="1" x14ac:dyDescent="0.25">
      <c r="B758" s="237" t="s">
        <v>237</v>
      </c>
      <c r="C758" s="238"/>
      <c r="D758" s="249"/>
      <c r="E758" s="249"/>
      <c r="F758" s="249"/>
      <c r="G758" s="249"/>
      <c r="H758" s="250"/>
      <c r="I758" s="131"/>
      <c r="J758" t="str">
        <f>LEFT(D758,1)</f>
        <v/>
      </c>
    </row>
    <row r="759" spans="2:13" ht="15.75" hidden="1" customHeight="1" outlineLevel="1" x14ac:dyDescent="0.25">
      <c r="B759" s="237" t="s">
        <v>1283</v>
      </c>
      <c r="C759" s="238"/>
      <c r="D759" s="247" t="str">
        <f>$D$365</f>
        <v/>
      </c>
      <c r="E759" s="247"/>
      <c r="F759" s="247"/>
      <c r="G759" s="247"/>
      <c r="H759" s="248"/>
      <c r="I759" s="131"/>
      <c r="J759"/>
    </row>
    <row r="760" spans="2:13" ht="15.75" hidden="1" customHeight="1" outlineLevel="1" x14ac:dyDescent="0.25">
      <c r="B760" s="237" t="s">
        <v>238</v>
      </c>
      <c r="C760" s="238"/>
      <c r="D760" s="251"/>
      <c r="E760" s="251"/>
      <c r="F760" s="251"/>
      <c r="G760" s="251"/>
      <c r="H760" s="252"/>
      <c r="I760" s="131"/>
      <c r="J760" t="str">
        <f>LEFT(D760,1)</f>
        <v/>
      </c>
      <c r="K760" s="45" t="str">
        <f>IF(D760="","",IF(J760=J758,"","Projektová aktivita nespadá pod zvolený typ aktivity (rovnaké začiatočné písmená)"))</f>
        <v/>
      </c>
      <c r="M760" s="44"/>
    </row>
    <row r="761" spans="2:13" ht="48" hidden="1" customHeight="1" outlineLevel="1" x14ac:dyDescent="0.25">
      <c r="B761" s="253" t="s">
        <v>50</v>
      </c>
      <c r="C761" s="254"/>
      <c r="D761" s="255"/>
      <c r="E761" s="256"/>
      <c r="F761" s="256"/>
      <c r="G761" s="256"/>
      <c r="H761" s="257"/>
      <c r="I761" s="131"/>
      <c r="J761" s="131"/>
    </row>
    <row r="762" spans="2:13" ht="15.75" hidden="1" customHeight="1" outlineLevel="1" x14ac:dyDescent="0.25">
      <c r="B762" s="253" t="s">
        <v>1339</v>
      </c>
      <c r="C762" s="254"/>
      <c r="D762" s="258" t="str">
        <f>IF(D760="","",LOOKUP(D760,Čiselník2!$H$3:$H$481,Čiselník2!$I$3:$I$481))</f>
        <v/>
      </c>
      <c r="E762" s="259"/>
      <c r="F762" s="259"/>
      <c r="G762" s="259"/>
      <c r="H762" s="260"/>
      <c r="I762" s="131"/>
      <c r="J762" s="131"/>
    </row>
    <row r="763" spans="2:13" ht="15.75" hidden="1" customHeight="1" outlineLevel="1" x14ac:dyDescent="0.25">
      <c r="B763" s="237" t="s">
        <v>1327</v>
      </c>
      <c r="C763" s="238"/>
      <c r="D763" s="261"/>
      <c r="E763" s="249"/>
      <c r="F763" s="249"/>
      <c r="G763" s="249"/>
      <c r="H763" s="250"/>
      <c r="I763" s="131"/>
      <c r="J763" s="131"/>
    </row>
    <row r="764" spans="2:13" ht="15.75" hidden="1" customHeight="1" outlineLevel="1" x14ac:dyDescent="0.25">
      <c r="B764" s="237" t="s">
        <v>1328</v>
      </c>
      <c r="C764" s="238"/>
      <c r="D764" s="239"/>
      <c r="E764" s="239"/>
      <c r="F764" s="239"/>
      <c r="G764" s="239"/>
      <c r="H764" s="240"/>
      <c r="I764" s="131"/>
      <c r="J764" s="131"/>
    </row>
    <row r="765" spans="2:13" ht="15.75" hidden="1" customHeight="1" outlineLevel="1" x14ac:dyDescent="0.25">
      <c r="B765" s="237" t="s">
        <v>1284</v>
      </c>
      <c r="C765" s="238"/>
      <c r="D765" s="239"/>
      <c r="E765" s="239"/>
      <c r="F765" s="239"/>
      <c r="G765" s="239"/>
      <c r="H765" s="240"/>
      <c r="I765" s="131"/>
      <c r="J765" s="131"/>
    </row>
    <row r="766" spans="2:13" ht="15.75" hidden="1" customHeight="1" outlineLevel="1" x14ac:dyDescent="0.25">
      <c r="B766" s="237" t="s">
        <v>1285</v>
      </c>
      <c r="C766" s="238"/>
      <c r="D766" s="241"/>
      <c r="E766" s="241"/>
      <c r="F766" s="241"/>
      <c r="G766" s="241"/>
      <c r="H766" s="242"/>
      <c r="I766" s="131"/>
      <c r="J766" s="131"/>
    </row>
    <row r="767" spans="2:13" ht="15.75" customHeight="1" collapsed="1" x14ac:dyDescent="0.25">
      <c r="B767" s="211"/>
      <c r="C767" s="245"/>
      <c r="D767" s="245"/>
      <c r="E767" s="245"/>
      <c r="F767" s="245"/>
      <c r="G767" s="245"/>
      <c r="H767" s="246"/>
      <c r="I767" s="131"/>
      <c r="J767" s="131"/>
    </row>
    <row r="768" spans="2:13" ht="15.75" hidden="1" customHeight="1" outlineLevel="1" x14ac:dyDescent="0.25">
      <c r="B768" s="237" t="s">
        <v>49</v>
      </c>
      <c r="C768" s="238"/>
      <c r="D768" s="247" t="str">
        <f>IF($D$53="","potrebné vyplniť v bode 1.2",$D$53)</f>
        <v>potrebné vyplniť v bode 1.2</v>
      </c>
      <c r="E768" s="247"/>
      <c r="F768" s="247"/>
      <c r="G768" s="247"/>
      <c r="H768" s="248"/>
      <c r="I768" s="131"/>
      <c r="J768" s="131"/>
    </row>
    <row r="769" spans="2:13" ht="15.75" hidden="1" customHeight="1" outlineLevel="1" x14ac:dyDescent="0.25">
      <c r="B769" s="237" t="s">
        <v>237</v>
      </c>
      <c r="C769" s="238"/>
      <c r="D769" s="249"/>
      <c r="E769" s="249"/>
      <c r="F769" s="249"/>
      <c r="G769" s="249"/>
      <c r="H769" s="250"/>
      <c r="I769" s="131"/>
      <c r="J769" t="str">
        <f>LEFT(D769,1)</f>
        <v/>
      </c>
    </row>
    <row r="770" spans="2:13" ht="15.75" hidden="1" customHeight="1" outlineLevel="1" x14ac:dyDescent="0.25">
      <c r="B770" s="237" t="s">
        <v>1283</v>
      </c>
      <c r="C770" s="238"/>
      <c r="D770" s="247" t="str">
        <f>$D$365</f>
        <v/>
      </c>
      <c r="E770" s="247"/>
      <c r="F770" s="247"/>
      <c r="G770" s="247"/>
      <c r="H770" s="248"/>
      <c r="I770" s="131"/>
      <c r="J770"/>
    </row>
    <row r="771" spans="2:13" ht="15.75" hidden="1" customHeight="1" outlineLevel="1" x14ac:dyDescent="0.25">
      <c r="B771" s="237" t="s">
        <v>238</v>
      </c>
      <c r="C771" s="238"/>
      <c r="D771" s="251"/>
      <c r="E771" s="251"/>
      <c r="F771" s="251"/>
      <c r="G771" s="251"/>
      <c r="H771" s="252"/>
      <c r="I771" s="131"/>
      <c r="J771" t="str">
        <f>LEFT(D771,1)</f>
        <v/>
      </c>
      <c r="K771" s="45" t="str">
        <f>IF(D771="","",IF(J771=J769,"","Projektová aktivita nespadá pod zvolený typ aktivity (rovnaké začiatočné písmená)"))</f>
        <v/>
      </c>
      <c r="M771" s="44"/>
    </row>
    <row r="772" spans="2:13" ht="48" hidden="1" customHeight="1" outlineLevel="1" x14ac:dyDescent="0.25">
      <c r="B772" s="253" t="s">
        <v>50</v>
      </c>
      <c r="C772" s="254"/>
      <c r="D772" s="255"/>
      <c r="E772" s="256"/>
      <c r="F772" s="256"/>
      <c r="G772" s="256"/>
      <c r="H772" s="257"/>
      <c r="I772" s="131"/>
      <c r="J772" s="131"/>
    </row>
    <row r="773" spans="2:13" ht="15.75" hidden="1" customHeight="1" outlineLevel="1" x14ac:dyDescent="0.25">
      <c r="B773" s="253" t="s">
        <v>1339</v>
      </c>
      <c r="C773" s="254"/>
      <c r="D773" s="258" t="str">
        <f>IF(D771="","",LOOKUP(D771,Čiselník2!$H$3:$H$481,Čiselník2!$I$3:$I$481))</f>
        <v/>
      </c>
      <c r="E773" s="259"/>
      <c r="F773" s="259"/>
      <c r="G773" s="259"/>
      <c r="H773" s="260"/>
      <c r="I773" s="131"/>
      <c r="J773" s="131"/>
    </row>
    <row r="774" spans="2:13" ht="15.75" hidden="1" customHeight="1" outlineLevel="1" x14ac:dyDescent="0.25">
      <c r="B774" s="237" t="s">
        <v>1327</v>
      </c>
      <c r="C774" s="238"/>
      <c r="D774" s="261"/>
      <c r="E774" s="249"/>
      <c r="F774" s="249"/>
      <c r="G774" s="249"/>
      <c r="H774" s="250"/>
      <c r="I774" s="131"/>
      <c r="J774" s="131"/>
    </row>
    <row r="775" spans="2:13" ht="15.75" hidden="1" customHeight="1" outlineLevel="1" x14ac:dyDescent="0.25">
      <c r="B775" s="237" t="s">
        <v>1328</v>
      </c>
      <c r="C775" s="238"/>
      <c r="D775" s="239"/>
      <c r="E775" s="239"/>
      <c r="F775" s="239"/>
      <c r="G775" s="239"/>
      <c r="H775" s="240"/>
      <c r="I775" s="131"/>
      <c r="J775" s="131"/>
    </row>
    <row r="776" spans="2:13" ht="15.75" hidden="1" customHeight="1" outlineLevel="1" x14ac:dyDescent="0.25">
      <c r="B776" s="237" t="s">
        <v>1284</v>
      </c>
      <c r="C776" s="238"/>
      <c r="D776" s="239"/>
      <c r="E776" s="239"/>
      <c r="F776" s="239"/>
      <c r="G776" s="239"/>
      <c r="H776" s="240"/>
      <c r="I776" s="131"/>
      <c r="J776" s="131"/>
    </row>
    <row r="777" spans="2:13" ht="15.75" hidden="1" customHeight="1" outlineLevel="1" x14ac:dyDescent="0.25">
      <c r="B777" s="237" t="s">
        <v>1285</v>
      </c>
      <c r="C777" s="238"/>
      <c r="D777" s="241"/>
      <c r="E777" s="241"/>
      <c r="F777" s="241"/>
      <c r="G777" s="241"/>
      <c r="H777" s="242"/>
      <c r="I777" s="131"/>
      <c r="J777" s="131"/>
    </row>
    <row r="778" spans="2:13" ht="15.75" customHeight="1" collapsed="1" x14ac:dyDescent="0.25">
      <c r="B778" s="211"/>
      <c r="C778" s="245"/>
      <c r="D778" s="245"/>
      <c r="E778" s="245"/>
      <c r="F778" s="245"/>
      <c r="G778" s="245"/>
      <c r="H778" s="246"/>
      <c r="I778" s="131"/>
      <c r="J778" s="131"/>
    </row>
    <row r="779" spans="2:13" ht="15.75" hidden="1" customHeight="1" outlineLevel="1" x14ac:dyDescent="0.25">
      <c r="B779" s="237" t="s">
        <v>49</v>
      </c>
      <c r="C779" s="238"/>
      <c r="D779" s="247" t="str">
        <f>IF($D$53="","potrebné vyplniť v bode 1.2",$D$53)</f>
        <v>potrebné vyplniť v bode 1.2</v>
      </c>
      <c r="E779" s="247"/>
      <c r="F779" s="247"/>
      <c r="G779" s="247"/>
      <c r="H779" s="248"/>
      <c r="I779" s="131"/>
      <c r="J779" s="131"/>
    </row>
    <row r="780" spans="2:13" ht="15.75" hidden="1" customHeight="1" outlineLevel="1" x14ac:dyDescent="0.25">
      <c r="B780" s="237" t="s">
        <v>237</v>
      </c>
      <c r="C780" s="238"/>
      <c r="D780" s="249"/>
      <c r="E780" s="249"/>
      <c r="F780" s="249"/>
      <c r="G780" s="249"/>
      <c r="H780" s="250"/>
      <c r="I780" s="131"/>
      <c r="J780" t="str">
        <f>LEFT(D780,1)</f>
        <v/>
      </c>
    </row>
    <row r="781" spans="2:13" ht="15.75" hidden="1" customHeight="1" outlineLevel="1" x14ac:dyDescent="0.25">
      <c r="B781" s="237" t="s">
        <v>1283</v>
      </c>
      <c r="C781" s="238"/>
      <c r="D781" s="247" t="str">
        <f>$D$365</f>
        <v/>
      </c>
      <c r="E781" s="247"/>
      <c r="F781" s="247"/>
      <c r="G781" s="247"/>
      <c r="H781" s="248"/>
      <c r="I781" s="131"/>
      <c r="J781"/>
    </row>
    <row r="782" spans="2:13" ht="15.75" hidden="1" customHeight="1" outlineLevel="1" x14ac:dyDescent="0.25">
      <c r="B782" s="237" t="s">
        <v>238</v>
      </c>
      <c r="C782" s="238"/>
      <c r="D782" s="251"/>
      <c r="E782" s="251"/>
      <c r="F782" s="251"/>
      <c r="G782" s="251"/>
      <c r="H782" s="252"/>
      <c r="I782" s="131"/>
      <c r="J782" t="str">
        <f>LEFT(D782,1)</f>
        <v/>
      </c>
      <c r="K782" s="45" t="str">
        <f>IF(D782="","",IF(J782=J780,"","Projektová aktivita nespadá pod zvolený typ aktivity (rovnaké začiatočné písmená)"))</f>
        <v/>
      </c>
      <c r="M782" s="44"/>
    </row>
    <row r="783" spans="2:13" ht="48" hidden="1" customHeight="1" outlineLevel="1" x14ac:dyDescent="0.25">
      <c r="B783" s="253" t="s">
        <v>50</v>
      </c>
      <c r="C783" s="254"/>
      <c r="D783" s="255"/>
      <c r="E783" s="256"/>
      <c r="F783" s="256"/>
      <c r="G783" s="256"/>
      <c r="H783" s="257"/>
      <c r="I783" s="131"/>
      <c r="J783" s="131"/>
    </row>
    <row r="784" spans="2:13" ht="15.75" hidden="1" customHeight="1" outlineLevel="1" x14ac:dyDescent="0.25">
      <c r="B784" s="253" t="s">
        <v>1339</v>
      </c>
      <c r="C784" s="254"/>
      <c r="D784" s="258" t="str">
        <f>IF(D782="","",LOOKUP(D782,Čiselník2!$H$3:$H$481,Čiselník2!$I$3:$I$481))</f>
        <v/>
      </c>
      <c r="E784" s="259"/>
      <c r="F784" s="259"/>
      <c r="G784" s="259"/>
      <c r="H784" s="260"/>
      <c r="I784" s="131"/>
      <c r="J784" s="131"/>
    </row>
    <row r="785" spans="2:13" ht="15.75" hidden="1" customHeight="1" outlineLevel="1" x14ac:dyDescent="0.25">
      <c r="B785" s="237" t="s">
        <v>1327</v>
      </c>
      <c r="C785" s="238"/>
      <c r="D785" s="261"/>
      <c r="E785" s="249"/>
      <c r="F785" s="249"/>
      <c r="G785" s="249"/>
      <c r="H785" s="250"/>
      <c r="I785" s="131"/>
      <c r="J785" s="131"/>
    </row>
    <row r="786" spans="2:13" ht="15.75" hidden="1" customHeight="1" outlineLevel="1" x14ac:dyDescent="0.25">
      <c r="B786" s="237" t="s">
        <v>1328</v>
      </c>
      <c r="C786" s="238"/>
      <c r="D786" s="239"/>
      <c r="E786" s="239"/>
      <c r="F786" s="239"/>
      <c r="G786" s="239"/>
      <c r="H786" s="240"/>
      <c r="I786" s="131"/>
      <c r="J786" s="131"/>
    </row>
    <row r="787" spans="2:13" ht="15.75" hidden="1" customHeight="1" outlineLevel="1" x14ac:dyDescent="0.25">
      <c r="B787" s="237" t="s">
        <v>1284</v>
      </c>
      <c r="C787" s="238"/>
      <c r="D787" s="239"/>
      <c r="E787" s="239"/>
      <c r="F787" s="239"/>
      <c r="G787" s="239"/>
      <c r="H787" s="240"/>
      <c r="I787" s="131"/>
      <c r="J787" s="131"/>
    </row>
    <row r="788" spans="2:13" ht="15.75" hidden="1" customHeight="1" outlineLevel="1" x14ac:dyDescent="0.25">
      <c r="B788" s="237" t="s">
        <v>1285</v>
      </c>
      <c r="C788" s="238"/>
      <c r="D788" s="241"/>
      <c r="E788" s="241"/>
      <c r="F788" s="241"/>
      <c r="G788" s="241"/>
      <c r="H788" s="242"/>
      <c r="I788" s="131"/>
      <c r="J788" s="131"/>
    </row>
    <row r="789" spans="2:13" ht="15.75" customHeight="1" collapsed="1" x14ac:dyDescent="0.25">
      <c r="B789" s="211"/>
      <c r="C789" s="245"/>
      <c r="D789" s="245"/>
      <c r="E789" s="245"/>
      <c r="F789" s="245"/>
      <c r="G789" s="245"/>
      <c r="H789" s="246"/>
      <c r="I789" s="131"/>
      <c r="J789" s="131"/>
    </row>
    <row r="790" spans="2:13" ht="15.75" hidden="1" customHeight="1" outlineLevel="1" x14ac:dyDescent="0.25">
      <c r="B790" s="237" t="s">
        <v>49</v>
      </c>
      <c r="C790" s="238"/>
      <c r="D790" s="247" t="str">
        <f>IF($D$53="","potrebné vyplniť v bode 1.2",$D$53)</f>
        <v>potrebné vyplniť v bode 1.2</v>
      </c>
      <c r="E790" s="247"/>
      <c r="F790" s="247"/>
      <c r="G790" s="247"/>
      <c r="H790" s="248"/>
      <c r="I790" s="131"/>
      <c r="J790" s="131"/>
    </row>
    <row r="791" spans="2:13" ht="15.75" hidden="1" customHeight="1" outlineLevel="1" x14ac:dyDescent="0.25">
      <c r="B791" s="237" t="s">
        <v>237</v>
      </c>
      <c r="C791" s="238"/>
      <c r="D791" s="249"/>
      <c r="E791" s="249"/>
      <c r="F791" s="249"/>
      <c r="G791" s="249"/>
      <c r="H791" s="250"/>
      <c r="I791" s="131"/>
      <c r="J791" t="str">
        <f>LEFT(D791,1)</f>
        <v/>
      </c>
    </row>
    <row r="792" spans="2:13" ht="15.75" hidden="1" customHeight="1" outlineLevel="1" x14ac:dyDescent="0.25">
      <c r="B792" s="237" t="s">
        <v>1283</v>
      </c>
      <c r="C792" s="238"/>
      <c r="D792" s="247" t="str">
        <f>$D$365</f>
        <v/>
      </c>
      <c r="E792" s="247"/>
      <c r="F792" s="247"/>
      <c r="G792" s="247"/>
      <c r="H792" s="248"/>
      <c r="I792" s="131"/>
      <c r="J792"/>
    </row>
    <row r="793" spans="2:13" ht="15.75" hidden="1" customHeight="1" outlineLevel="1" x14ac:dyDescent="0.25">
      <c r="B793" s="237" t="s">
        <v>238</v>
      </c>
      <c r="C793" s="238"/>
      <c r="D793" s="251"/>
      <c r="E793" s="251"/>
      <c r="F793" s="251"/>
      <c r="G793" s="251"/>
      <c r="H793" s="252"/>
      <c r="I793" s="131"/>
      <c r="J793" t="str">
        <f>LEFT(D793,1)</f>
        <v/>
      </c>
      <c r="K793" s="45" t="str">
        <f>IF(D793="","",IF(J793=J791,"","Projektová aktivita nespadá pod zvolený typ aktivity (rovnaké začiatočné písmená)"))</f>
        <v/>
      </c>
      <c r="M793" s="44"/>
    </row>
    <row r="794" spans="2:13" ht="48" hidden="1" customHeight="1" outlineLevel="1" x14ac:dyDescent="0.25">
      <c r="B794" s="253" t="s">
        <v>50</v>
      </c>
      <c r="C794" s="254"/>
      <c r="D794" s="255"/>
      <c r="E794" s="256"/>
      <c r="F794" s="256"/>
      <c r="G794" s="256"/>
      <c r="H794" s="257"/>
      <c r="I794" s="131"/>
      <c r="J794" s="131"/>
    </row>
    <row r="795" spans="2:13" ht="15.75" hidden="1" customHeight="1" outlineLevel="1" x14ac:dyDescent="0.25">
      <c r="B795" s="253" t="s">
        <v>1339</v>
      </c>
      <c r="C795" s="254"/>
      <c r="D795" s="258" t="str">
        <f>IF(D793="","",LOOKUP(D793,Čiselník2!$H$3:$H$481,Čiselník2!$I$3:$I$481))</f>
        <v/>
      </c>
      <c r="E795" s="259"/>
      <c r="F795" s="259"/>
      <c r="G795" s="259"/>
      <c r="H795" s="260"/>
      <c r="I795" s="131"/>
      <c r="J795" s="131"/>
    </row>
    <row r="796" spans="2:13" ht="15.75" hidden="1" customHeight="1" outlineLevel="1" x14ac:dyDescent="0.25">
      <c r="B796" s="237" t="s">
        <v>1327</v>
      </c>
      <c r="C796" s="238"/>
      <c r="D796" s="261"/>
      <c r="E796" s="249"/>
      <c r="F796" s="249"/>
      <c r="G796" s="249"/>
      <c r="H796" s="250"/>
      <c r="I796" s="131"/>
      <c r="J796" s="131"/>
    </row>
    <row r="797" spans="2:13" ht="15.75" hidden="1" customHeight="1" outlineLevel="1" x14ac:dyDescent="0.25">
      <c r="B797" s="237" t="s">
        <v>1328</v>
      </c>
      <c r="C797" s="238"/>
      <c r="D797" s="239"/>
      <c r="E797" s="239"/>
      <c r="F797" s="239"/>
      <c r="G797" s="239"/>
      <c r="H797" s="240"/>
      <c r="I797" s="131"/>
      <c r="J797" s="131"/>
    </row>
    <row r="798" spans="2:13" ht="15.75" hidden="1" customHeight="1" outlineLevel="1" x14ac:dyDescent="0.25">
      <c r="B798" s="237" t="s">
        <v>1284</v>
      </c>
      <c r="C798" s="238"/>
      <c r="D798" s="239"/>
      <c r="E798" s="239"/>
      <c r="F798" s="239"/>
      <c r="G798" s="239"/>
      <c r="H798" s="240"/>
      <c r="I798" s="131"/>
      <c r="J798" s="131"/>
    </row>
    <row r="799" spans="2:13" ht="15.75" hidden="1" customHeight="1" outlineLevel="1" x14ac:dyDescent="0.25">
      <c r="B799" s="237" t="s">
        <v>1285</v>
      </c>
      <c r="C799" s="238"/>
      <c r="D799" s="241"/>
      <c r="E799" s="241"/>
      <c r="F799" s="241"/>
      <c r="G799" s="241"/>
      <c r="H799" s="242"/>
      <c r="I799" s="131"/>
      <c r="J799" s="131"/>
    </row>
    <row r="800" spans="2:13" ht="15.75" customHeight="1" collapsed="1" x14ac:dyDescent="0.25">
      <c r="B800" s="211"/>
      <c r="C800" s="245"/>
      <c r="D800" s="245"/>
      <c r="E800" s="245"/>
      <c r="F800" s="245"/>
      <c r="G800" s="245"/>
      <c r="H800" s="246"/>
      <c r="I800" s="131"/>
      <c r="J800" s="131"/>
    </row>
    <row r="801" spans="2:13" ht="15.75" hidden="1" customHeight="1" outlineLevel="1" x14ac:dyDescent="0.25">
      <c r="B801" s="237" t="s">
        <v>49</v>
      </c>
      <c r="C801" s="238"/>
      <c r="D801" s="247" t="str">
        <f>IF($D$53="","potrebné vyplniť v bode 1.2",$D$53)</f>
        <v>potrebné vyplniť v bode 1.2</v>
      </c>
      <c r="E801" s="247"/>
      <c r="F801" s="247"/>
      <c r="G801" s="247"/>
      <c r="H801" s="248"/>
      <c r="I801" s="131"/>
      <c r="J801" s="131"/>
    </row>
    <row r="802" spans="2:13" ht="15.75" hidden="1" customHeight="1" outlineLevel="1" x14ac:dyDescent="0.25">
      <c r="B802" s="237" t="s">
        <v>237</v>
      </c>
      <c r="C802" s="238"/>
      <c r="D802" s="249"/>
      <c r="E802" s="249"/>
      <c r="F802" s="249"/>
      <c r="G802" s="249"/>
      <c r="H802" s="250"/>
      <c r="I802" s="131"/>
      <c r="J802" t="str">
        <f>LEFT(D802,1)</f>
        <v/>
      </c>
    </row>
    <row r="803" spans="2:13" ht="15.75" hidden="1" customHeight="1" outlineLevel="1" x14ac:dyDescent="0.25">
      <c r="B803" s="237" t="s">
        <v>1283</v>
      </c>
      <c r="C803" s="238"/>
      <c r="D803" s="247" t="str">
        <f>$D$365</f>
        <v/>
      </c>
      <c r="E803" s="247"/>
      <c r="F803" s="247"/>
      <c r="G803" s="247"/>
      <c r="H803" s="248"/>
      <c r="I803" s="131"/>
      <c r="J803"/>
    </row>
    <row r="804" spans="2:13" ht="15.75" hidden="1" customHeight="1" outlineLevel="1" x14ac:dyDescent="0.25">
      <c r="B804" s="237" t="s">
        <v>238</v>
      </c>
      <c r="C804" s="238"/>
      <c r="D804" s="251"/>
      <c r="E804" s="251"/>
      <c r="F804" s="251"/>
      <c r="G804" s="251"/>
      <c r="H804" s="252"/>
      <c r="I804" s="131"/>
      <c r="J804" t="str">
        <f>LEFT(D804,1)</f>
        <v/>
      </c>
      <c r="K804" s="45" t="str">
        <f>IF(D804="","",IF(J804=J802,"","Projektová aktivita nespadá pod zvolený typ aktivity (rovnaké začiatočné písmená)"))</f>
        <v/>
      </c>
      <c r="M804" s="44"/>
    </row>
    <row r="805" spans="2:13" ht="48" hidden="1" customHeight="1" outlineLevel="1" x14ac:dyDescent="0.25">
      <c r="B805" s="253" t="s">
        <v>50</v>
      </c>
      <c r="C805" s="254"/>
      <c r="D805" s="255"/>
      <c r="E805" s="256"/>
      <c r="F805" s="256"/>
      <c r="G805" s="256"/>
      <c r="H805" s="257"/>
      <c r="I805" s="131"/>
      <c r="J805" s="131"/>
    </row>
    <row r="806" spans="2:13" ht="15.75" hidden="1" customHeight="1" outlineLevel="1" x14ac:dyDescent="0.25">
      <c r="B806" s="253" t="s">
        <v>1339</v>
      </c>
      <c r="C806" s="254"/>
      <c r="D806" s="258" t="str">
        <f>IF(D804="","",LOOKUP(D804,Čiselník2!$H$3:$H$481,Čiselník2!$I$3:$I$481))</f>
        <v/>
      </c>
      <c r="E806" s="259"/>
      <c r="F806" s="259"/>
      <c r="G806" s="259"/>
      <c r="H806" s="260"/>
      <c r="I806" s="131"/>
      <c r="J806" s="131"/>
    </row>
    <row r="807" spans="2:13" ht="15.75" hidden="1" customHeight="1" outlineLevel="1" x14ac:dyDescent="0.25">
      <c r="B807" s="237" t="s">
        <v>1327</v>
      </c>
      <c r="C807" s="238"/>
      <c r="D807" s="261"/>
      <c r="E807" s="249"/>
      <c r="F807" s="249"/>
      <c r="G807" s="249"/>
      <c r="H807" s="250"/>
      <c r="I807" s="131"/>
      <c r="J807" s="131"/>
    </row>
    <row r="808" spans="2:13" ht="15.75" hidden="1" customHeight="1" outlineLevel="1" x14ac:dyDescent="0.25">
      <c r="B808" s="237" t="s">
        <v>1328</v>
      </c>
      <c r="C808" s="238"/>
      <c r="D808" s="239"/>
      <c r="E808" s="239"/>
      <c r="F808" s="239"/>
      <c r="G808" s="239"/>
      <c r="H808" s="240"/>
      <c r="I808" s="131"/>
      <c r="J808" s="131"/>
    </row>
    <row r="809" spans="2:13" ht="15.75" hidden="1" customHeight="1" outlineLevel="1" x14ac:dyDescent="0.25">
      <c r="B809" s="237" t="s">
        <v>1284</v>
      </c>
      <c r="C809" s="238"/>
      <c r="D809" s="239"/>
      <c r="E809" s="239"/>
      <c r="F809" s="239"/>
      <c r="G809" s="239"/>
      <c r="H809" s="240"/>
      <c r="I809" s="131"/>
      <c r="J809" s="131"/>
    </row>
    <row r="810" spans="2:13" ht="15.75" hidden="1" customHeight="1" outlineLevel="1" x14ac:dyDescent="0.25">
      <c r="B810" s="237" t="s">
        <v>1285</v>
      </c>
      <c r="C810" s="238"/>
      <c r="D810" s="241"/>
      <c r="E810" s="241"/>
      <c r="F810" s="241"/>
      <c r="G810" s="241"/>
      <c r="H810" s="242"/>
      <c r="I810" s="131"/>
      <c r="J810" s="131"/>
    </row>
    <row r="811" spans="2:13" ht="15.75" customHeight="1" collapsed="1" x14ac:dyDescent="0.25">
      <c r="B811" s="211"/>
      <c r="C811" s="245"/>
      <c r="D811" s="245"/>
      <c r="E811" s="245"/>
      <c r="F811" s="245"/>
      <c r="G811" s="245"/>
      <c r="H811" s="246"/>
      <c r="I811" s="131"/>
      <c r="J811" s="131"/>
    </row>
    <row r="812" spans="2:13" ht="15.75" hidden="1" customHeight="1" outlineLevel="1" x14ac:dyDescent="0.25">
      <c r="B812" s="237" t="s">
        <v>49</v>
      </c>
      <c r="C812" s="238"/>
      <c r="D812" s="247" t="str">
        <f>IF($D$53="","potrebné vyplniť v bode 1.2",$D$53)</f>
        <v>potrebné vyplniť v bode 1.2</v>
      </c>
      <c r="E812" s="247"/>
      <c r="F812" s="247"/>
      <c r="G812" s="247"/>
      <c r="H812" s="248"/>
      <c r="I812" s="131"/>
      <c r="J812" s="131"/>
    </row>
    <row r="813" spans="2:13" ht="15.75" hidden="1" customHeight="1" outlineLevel="1" x14ac:dyDescent="0.25">
      <c r="B813" s="237" t="s">
        <v>237</v>
      </c>
      <c r="C813" s="238"/>
      <c r="D813" s="249"/>
      <c r="E813" s="249"/>
      <c r="F813" s="249"/>
      <c r="G813" s="249"/>
      <c r="H813" s="250"/>
      <c r="I813" s="131"/>
      <c r="J813" t="str">
        <f>LEFT(D813,1)</f>
        <v/>
      </c>
    </row>
    <row r="814" spans="2:13" ht="15.75" hidden="1" customHeight="1" outlineLevel="1" x14ac:dyDescent="0.25">
      <c r="B814" s="237" t="s">
        <v>1283</v>
      </c>
      <c r="C814" s="238"/>
      <c r="D814" s="247" t="str">
        <f>$D$365</f>
        <v/>
      </c>
      <c r="E814" s="247"/>
      <c r="F814" s="247"/>
      <c r="G814" s="247"/>
      <c r="H814" s="248"/>
      <c r="I814" s="131"/>
      <c r="J814"/>
    </row>
    <row r="815" spans="2:13" ht="15.75" hidden="1" customHeight="1" outlineLevel="1" x14ac:dyDescent="0.25">
      <c r="B815" s="237" t="s">
        <v>238</v>
      </c>
      <c r="C815" s="238"/>
      <c r="D815" s="251"/>
      <c r="E815" s="251"/>
      <c r="F815" s="251"/>
      <c r="G815" s="251"/>
      <c r="H815" s="252"/>
      <c r="I815" s="131"/>
      <c r="J815" t="str">
        <f>LEFT(D815,1)</f>
        <v/>
      </c>
      <c r="K815" s="45" t="str">
        <f>IF(D815="","",IF(J815=J813,"","Projektová aktivita nespadá pod zvolený typ aktivity (rovnaké začiatočné písmená)"))</f>
        <v/>
      </c>
      <c r="M815" s="44"/>
    </row>
    <row r="816" spans="2:13" ht="48" hidden="1" customHeight="1" outlineLevel="1" x14ac:dyDescent="0.25">
      <c r="B816" s="253" t="s">
        <v>50</v>
      </c>
      <c r="C816" s="254"/>
      <c r="D816" s="255"/>
      <c r="E816" s="256"/>
      <c r="F816" s="256"/>
      <c r="G816" s="256"/>
      <c r="H816" s="257"/>
      <c r="I816" s="131"/>
      <c r="J816" s="131"/>
    </row>
    <row r="817" spans="2:13" ht="15.75" hidden="1" customHeight="1" outlineLevel="1" x14ac:dyDescent="0.25">
      <c r="B817" s="253" t="s">
        <v>1339</v>
      </c>
      <c r="C817" s="254"/>
      <c r="D817" s="258" t="str">
        <f>IF(D815="","",LOOKUP(D815,Čiselník2!$H$3:$H$481,Čiselník2!$I$3:$I$481))</f>
        <v/>
      </c>
      <c r="E817" s="259"/>
      <c r="F817" s="259"/>
      <c r="G817" s="259"/>
      <c r="H817" s="260"/>
      <c r="I817" s="131"/>
      <c r="J817" s="131"/>
    </row>
    <row r="818" spans="2:13" ht="15.75" hidden="1" customHeight="1" outlineLevel="1" x14ac:dyDescent="0.25">
      <c r="B818" s="237" t="s">
        <v>1327</v>
      </c>
      <c r="C818" s="238"/>
      <c r="D818" s="261"/>
      <c r="E818" s="249"/>
      <c r="F818" s="249"/>
      <c r="G818" s="249"/>
      <c r="H818" s="250"/>
      <c r="I818" s="131"/>
      <c r="J818" s="131"/>
    </row>
    <row r="819" spans="2:13" ht="15.75" hidden="1" customHeight="1" outlineLevel="1" x14ac:dyDescent="0.25">
      <c r="B819" s="237" t="s">
        <v>1328</v>
      </c>
      <c r="C819" s="238"/>
      <c r="D819" s="239"/>
      <c r="E819" s="239"/>
      <c r="F819" s="239"/>
      <c r="G819" s="239"/>
      <c r="H819" s="240"/>
      <c r="I819" s="131"/>
      <c r="J819" s="131"/>
    </row>
    <row r="820" spans="2:13" ht="15.75" hidden="1" customHeight="1" outlineLevel="1" x14ac:dyDescent="0.25">
      <c r="B820" s="237" t="s">
        <v>1284</v>
      </c>
      <c r="C820" s="238"/>
      <c r="D820" s="239"/>
      <c r="E820" s="239"/>
      <c r="F820" s="239"/>
      <c r="G820" s="239"/>
      <c r="H820" s="240"/>
      <c r="I820" s="131"/>
      <c r="J820" s="131"/>
    </row>
    <row r="821" spans="2:13" ht="15.75" hidden="1" customHeight="1" outlineLevel="1" x14ac:dyDescent="0.25">
      <c r="B821" s="237" t="s">
        <v>1285</v>
      </c>
      <c r="C821" s="238"/>
      <c r="D821" s="241"/>
      <c r="E821" s="241"/>
      <c r="F821" s="241"/>
      <c r="G821" s="241"/>
      <c r="H821" s="242"/>
      <c r="I821" s="131"/>
      <c r="J821" s="131"/>
    </row>
    <row r="822" spans="2:13" ht="15.75" customHeight="1" collapsed="1" x14ac:dyDescent="0.25">
      <c r="B822" s="211"/>
      <c r="C822" s="245"/>
      <c r="D822" s="245"/>
      <c r="E822" s="245"/>
      <c r="F822" s="245"/>
      <c r="G822" s="245"/>
      <c r="H822" s="246"/>
      <c r="I822" s="43"/>
      <c r="J822" s="43"/>
    </row>
    <row r="823" spans="2:13" ht="15.75" hidden="1" customHeight="1" outlineLevel="1" x14ac:dyDescent="0.25">
      <c r="B823" s="237" t="s">
        <v>49</v>
      </c>
      <c r="C823" s="238"/>
      <c r="D823" s="247" t="str">
        <f>IF($D$53="","potrebné vyplniť v bode 1.2",$D$53)</f>
        <v>potrebné vyplniť v bode 1.2</v>
      </c>
      <c r="E823" s="247"/>
      <c r="F823" s="247"/>
      <c r="G823" s="247"/>
      <c r="H823" s="248"/>
      <c r="I823" s="43"/>
      <c r="J823" s="43"/>
    </row>
    <row r="824" spans="2:13" ht="15.75" hidden="1" customHeight="1" outlineLevel="1" x14ac:dyDescent="0.25">
      <c r="B824" s="237" t="s">
        <v>237</v>
      </c>
      <c r="C824" s="238"/>
      <c r="D824" s="249"/>
      <c r="E824" s="249"/>
      <c r="F824" s="249"/>
      <c r="G824" s="249"/>
      <c r="H824" s="250"/>
      <c r="I824" s="43"/>
      <c r="J824" t="str">
        <f>LEFT(D824,1)</f>
        <v/>
      </c>
    </row>
    <row r="825" spans="2:13" ht="15.75" hidden="1" customHeight="1" outlineLevel="1" x14ac:dyDescent="0.25">
      <c r="B825" s="237" t="s">
        <v>1283</v>
      </c>
      <c r="C825" s="238"/>
      <c r="D825" s="247" t="str">
        <f>$D$365</f>
        <v/>
      </c>
      <c r="E825" s="247"/>
      <c r="F825" s="247"/>
      <c r="G825" s="247"/>
      <c r="H825" s="248"/>
      <c r="I825" s="43"/>
      <c r="J825"/>
    </row>
    <row r="826" spans="2:13" ht="15.75" hidden="1" customHeight="1" outlineLevel="1" x14ac:dyDescent="0.25">
      <c r="B826" s="237" t="s">
        <v>238</v>
      </c>
      <c r="C826" s="238"/>
      <c r="D826" s="251"/>
      <c r="E826" s="251"/>
      <c r="F826" s="251"/>
      <c r="G826" s="251"/>
      <c r="H826" s="252"/>
      <c r="I826" s="43"/>
      <c r="J826" t="str">
        <f>LEFT(D826,1)</f>
        <v/>
      </c>
      <c r="K826" s="45" t="str">
        <f>IF(D826="","",IF(J826=J824,"","Projektová aktivita nespadá pod zvolený typ aktivity (rovnaké začiatočné písmená)"))</f>
        <v/>
      </c>
      <c r="M826" s="44"/>
    </row>
    <row r="827" spans="2:13" ht="48" hidden="1" customHeight="1" outlineLevel="1" x14ac:dyDescent="0.25">
      <c r="B827" s="253" t="s">
        <v>50</v>
      </c>
      <c r="C827" s="254"/>
      <c r="D827" s="255"/>
      <c r="E827" s="256"/>
      <c r="F827" s="256"/>
      <c r="G827" s="256"/>
      <c r="H827" s="257"/>
      <c r="I827" s="43"/>
      <c r="J827" s="43"/>
    </row>
    <row r="828" spans="2:13" ht="15.75" hidden="1" customHeight="1" outlineLevel="1" x14ac:dyDescent="0.25">
      <c r="B828" s="253" t="s">
        <v>1339</v>
      </c>
      <c r="C828" s="254"/>
      <c r="D828" s="258" t="str">
        <f>IF(D826="","",LOOKUP(D826,Čiselník2!$H$3:$H$481,Čiselník2!$I$3:$I$481))</f>
        <v/>
      </c>
      <c r="E828" s="259"/>
      <c r="F828" s="259"/>
      <c r="G828" s="259"/>
      <c r="H828" s="260"/>
      <c r="I828" s="43"/>
      <c r="J828" s="43"/>
    </row>
    <row r="829" spans="2:13" ht="15.75" hidden="1" customHeight="1" outlineLevel="1" x14ac:dyDescent="0.25">
      <c r="B829" s="237" t="s">
        <v>1327</v>
      </c>
      <c r="C829" s="238"/>
      <c r="D829" s="261"/>
      <c r="E829" s="249"/>
      <c r="F829" s="249"/>
      <c r="G829" s="249"/>
      <c r="H829" s="250"/>
      <c r="I829" s="43"/>
      <c r="J829" s="43"/>
    </row>
    <row r="830" spans="2:13" ht="15.75" hidden="1" customHeight="1" outlineLevel="1" x14ac:dyDescent="0.25">
      <c r="B830" s="237" t="s">
        <v>1328</v>
      </c>
      <c r="C830" s="238"/>
      <c r="D830" s="239"/>
      <c r="E830" s="239"/>
      <c r="F830" s="239"/>
      <c r="G830" s="239"/>
      <c r="H830" s="240"/>
      <c r="I830" s="43"/>
      <c r="J830" s="43"/>
    </row>
    <row r="831" spans="2:13" ht="15.75" hidden="1" customHeight="1" outlineLevel="1" x14ac:dyDescent="0.25">
      <c r="B831" s="237" t="s">
        <v>1284</v>
      </c>
      <c r="C831" s="238"/>
      <c r="D831" s="239"/>
      <c r="E831" s="239"/>
      <c r="F831" s="239"/>
      <c r="G831" s="239"/>
      <c r="H831" s="240"/>
      <c r="I831" s="43"/>
      <c r="J831" s="43"/>
    </row>
    <row r="832" spans="2:13" ht="15.75" hidden="1" customHeight="1" outlineLevel="1" x14ac:dyDescent="0.25">
      <c r="B832" s="237" t="s">
        <v>1285</v>
      </c>
      <c r="C832" s="238"/>
      <c r="D832" s="241"/>
      <c r="E832" s="241"/>
      <c r="F832" s="241"/>
      <c r="G832" s="241"/>
      <c r="H832" s="242"/>
      <c r="I832" s="43"/>
      <c r="J832" s="43"/>
    </row>
    <row r="833" spans="2:11" ht="11.25" customHeight="1" collapsed="1" x14ac:dyDescent="0.25">
      <c r="B833" s="47"/>
      <c r="C833" s="48"/>
      <c r="D833" s="48"/>
      <c r="E833" s="48"/>
      <c r="F833" s="48"/>
      <c r="G833" s="48"/>
      <c r="H833" s="48"/>
    </row>
    <row r="834" spans="2:11" ht="16.5" x14ac:dyDescent="0.25">
      <c r="B834" s="211" t="s">
        <v>1363</v>
      </c>
      <c r="C834" s="245"/>
      <c r="D834" s="245"/>
      <c r="E834" s="245"/>
      <c r="F834" s="245"/>
      <c r="G834" s="245"/>
      <c r="H834" s="246"/>
    </row>
    <row r="835" spans="2:11" ht="15.75" hidden="1" customHeight="1" outlineLevel="1" x14ac:dyDescent="0.25">
      <c r="B835" s="237" t="s">
        <v>49</v>
      </c>
      <c r="C835" s="238"/>
      <c r="D835" s="247" t="str">
        <f>IF($D$87="","potrebné vyplniť v bode 1.3",$D$87)</f>
        <v>potrebné vyplniť v bode 1.3</v>
      </c>
      <c r="E835" s="247"/>
      <c r="F835" s="247"/>
      <c r="G835" s="247"/>
      <c r="H835" s="248"/>
    </row>
    <row r="836" spans="2:11" ht="15.75" hidden="1" customHeight="1" outlineLevel="1" x14ac:dyDescent="0.25">
      <c r="B836" s="237" t="s">
        <v>237</v>
      </c>
      <c r="C836" s="238"/>
      <c r="D836" s="249"/>
      <c r="E836" s="249"/>
      <c r="F836" s="249"/>
      <c r="G836" s="249"/>
      <c r="H836" s="250"/>
      <c r="J836" t="str">
        <f>LEFT(D836,1)</f>
        <v/>
      </c>
    </row>
    <row r="837" spans="2:11" ht="15.75" hidden="1" customHeight="1" outlineLevel="1" x14ac:dyDescent="0.25">
      <c r="B837" s="237" t="s">
        <v>1283</v>
      </c>
      <c r="C837" s="238"/>
      <c r="D837" s="247" t="str">
        <f>$D$365</f>
        <v/>
      </c>
      <c r="E837" s="247"/>
      <c r="F837" s="247"/>
      <c r="G837" s="247"/>
      <c r="H837" s="248"/>
      <c r="J837"/>
    </row>
    <row r="838" spans="2:11" ht="15.75" hidden="1" customHeight="1" outlineLevel="1" x14ac:dyDescent="0.25">
      <c r="B838" s="237" t="s">
        <v>238</v>
      </c>
      <c r="C838" s="238"/>
      <c r="D838" s="251"/>
      <c r="E838" s="251"/>
      <c r="F838" s="251"/>
      <c r="G838" s="251"/>
      <c r="H838" s="252"/>
      <c r="J838" t="str">
        <f>LEFT(D838,1)</f>
        <v/>
      </c>
      <c r="K838" s="45" t="str">
        <f>IF(D838="","",IF(J838=J836,"","Projektová aktivita nespadá pod zvolený typ aktivity (rovnaké začiatočné písmená)"))</f>
        <v/>
      </c>
    </row>
    <row r="839" spans="2:11" ht="15.75" hidden="1" customHeight="1" outlineLevel="1" x14ac:dyDescent="0.25">
      <c r="B839" s="253" t="s">
        <v>50</v>
      </c>
      <c r="C839" s="254"/>
      <c r="D839" s="255"/>
      <c r="E839" s="256"/>
      <c r="F839" s="256"/>
      <c r="G839" s="256"/>
      <c r="H839" s="257"/>
    </row>
    <row r="840" spans="2:11" ht="15.75" hidden="1" customHeight="1" outlineLevel="1" x14ac:dyDescent="0.25">
      <c r="B840" s="253" t="s">
        <v>1339</v>
      </c>
      <c r="C840" s="254"/>
      <c r="D840" s="258" t="str">
        <f>IF(D838="","",LOOKUP(D838,Čiselník2!$H$3:$H$481,Čiselník2!$I$3:$I$481))</f>
        <v/>
      </c>
      <c r="E840" s="259"/>
      <c r="F840" s="259"/>
      <c r="G840" s="259"/>
      <c r="H840" s="260"/>
    </row>
    <row r="841" spans="2:11" ht="15.75" hidden="1" customHeight="1" outlineLevel="1" x14ac:dyDescent="0.25">
      <c r="B841" s="237" t="s">
        <v>1327</v>
      </c>
      <c r="C841" s="238"/>
      <c r="D841" s="261"/>
      <c r="E841" s="249"/>
      <c r="F841" s="249"/>
      <c r="G841" s="249"/>
      <c r="H841" s="250"/>
    </row>
    <row r="842" spans="2:11" ht="15.75" hidden="1" customHeight="1" outlineLevel="1" x14ac:dyDescent="0.25">
      <c r="B842" s="237" t="s">
        <v>1328</v>
      </c>
      <c r="C842" s="238"/>
      <c r="D842" s="239"/>
      <c r="E842" s="239"/>
      <c r="F842" s="239"/>
      <c r="G842" s="239"/>
      <c r="H842" s="240"/>
    </row>
    <row r="843" spans="2:11" ht="15.75" hidden="1" customHeight="1" outlineLevel="1" x14ac:dyDescent="0.25">
      <c r="B843" s="237" t="s">
        <v>1284</v>
      </c>
      <c r="C843" s="238"/>
      <c r="D843" s="239"/>
      <c r="E843" s="239"/>
      <c r="F843" s="239"/>
      <c r="G843" s="239"/>
      <c r="H843" s="240"/>
    </row>
    <row r="844" spans="2:11" ht="15.75" hidden="1" customHeight="1" outlineLevel="1" x14ac:dyDescent="0.25">
      <c r="B844" s="237" t="s">
        <v>1285</v>
      </c>
      <c r="C844" s="238"/>
      <c r="D844" s="241"/>
      <c r="E844" s="241"/>
      <c r="F844" s="241"/>
      <c r="G844" s="241"/>
      <c r="H844" s="242"/>
    </row>
    <row r="845" spans="2:11" ht="15.75" hidden="1" customHeight="1" outlineLevel="2" x14ac:dyDescent="0.25">
      <c r="B845" s="211"/>
      <c r="C845" s="245"/>
      <c r="D845" s="245"/>
      <c r="E845" s="245"/>
      <c r="F845" s="245"/>
      <c r="G845" s="245"/>
      <c r="H845" s="246"/>
      <c r="I845" s="43"/>
      <c r="J845" s="43"/>
    </row>
    <row r="846" spans="2:11" ht="15.75" hidden="1" customHeight="1" outlineLevel="2" x14ac:dyDescent="0.25">
      <c r="B846" s="237" t="s">
        <v>49</v>
      </c>
      <c r="C846" s="238"/>
      <c r="D846" s="247" t="str">
        <f>IF($D$87="","potrebné vyplniť v bode 1.3",$D$87)</f>
        <v>potrebné vyplniť v bode 1.3</v>
      </c>
      <c r="E846" s="247"/>
      <c r="F846" s="247"/>
      <c r="G846" s="247"/>
      <c r="H846" s="248"/>
      <c r="I846" s="43"/>
      <c r="J846" s="43"/>
    </row>
    <row r="847" spans="2:11" ht="15.75" hidden="1" customHeight="1" outlineLevel="2" x14ac:dyDescent="0.25">
      <c r="B847" s="237" t="s">
        <v>237</v>
      </c>
      <c r="C847" s="238"/>
      <c r="D847" s="249"/>
      <c r="E847" s="249"/>
      <c r="F847" s="249"/>
      <c r="G847" s="249"/>
      <c r="H847" s="250"/>
      <c r="I847" s="43"/>
      <c r="J847" t="str">
        <f>LEFT(D847,1)</f>
        <v/>
      </c>
    </row>
    <row r="848" spans="2:11" ht="15.75" hidden="1" customHeight="1" outlineLevel="2" x14ac:dyDescent="0.25">
      <c r="B848" s="237" t="s">
        <v>1283</v>
      </c>
      <c r="C848" s="238"/>
      <c r="D848" s="247" t="str">
        <f>$D$365</f>
        <v/>
      </c>
      <c r="E848" s="247"/>
      <c r="F848" s="247"/>
      <c r="G848" s="247"/>
      <c r="H848" s="248"/>
      <c r="I848" s="43"/>
      <c r="J848"/>
    </row>
    <row r="849" spans="2:11" ht="15.75" hidden="1" customHeight="1" outlineLevel="2" x14ac:dyDescent="0.25">
      <c r="B849" s="237" t="s">
        <v>238</v>
      </c>
      <c r="C849" s="238"/>
      <c r="D849" s="251"/>
      <c r="E849" s="251"/>
      <c r="F849" s="251"/>
      <c r="G849" s="251"/>
      <c r="H849" s="252"/>
      <c r="I849" s="43"/>
      <c r="J849" t="str">
        <f>LEFT(D849,1)</f>
        <v/>
      </c>
      <c r="K849" s="45" t="str">
        <f>IF(D849="","",IF(J849=J847,"","Projektová aktivita nespadá pod zvolený typ aktivity (rovnaké začiatočné písmená)"))</f>
        <v/>
      </c>
    </row>
    <row r="850" spans="2:11" ht="15.75" hidden="1" customHeight="1" outlineLevel="2" x14ac:dyDescent="0.25">
      <c r="B850" s="253" t="s">
        <v>50</v>
      </c>
      <c r="C850" s="254"/>
      <c r="D850" s="255"/>
      <c r="E850" s="256"/>
      <c r="F850" s="256"/>
      <c r="G850" s="256"/>
      <c r="H850" s="257"/>
      <c r="I850" s="43"/>
      <c r="J850" s="43"/>
    </row>
    <row r="851" spans="2:11" ht="15.75" hidden="1" customHeight="1" outlineLevel="2" x14ac:dyDescent="0.25">
      <c r="B851" s="253" t="s">
        <v>1339</v>
      </c>
      <c r="C851" s="254"/>
      <c r="D851" s="258" t="str">
        <f>IF(D849="","",LOOKUP(D849,Čiselník2!$H$3:$H$481,Čiselník2!$I$3:$I$481))</f>
        <v/>
      </c>
      <c r="E851" s="259"/>
      <c r="F851" s="259"/>
      <c r="G851" s="259"/>
      <c r="H851" s="260"/>
      <c r="I851" s="43"/>
      <c r="J851" s="43"/>
    </row>
    <row r="852" spans="2:11" ht="15.75" hidden="1" customHeight="1" outlineLevel="2" x14ac:dyDescent="0.25">
      <c r="B852" s="237" t="s">
        <v>1327</v>
      </c>
      <c r="C852" s="238"/>
      <c r="D852" s="261"/>
      <c r="E852" s="249"/>
      <c r="F852" s="249"/>
      <c r="G852" s="249"/>
      <c r="H852" s="250"/>
      <c r="I852" s="43"/>
      <c r="J852" s="43"/>
    </row>
    <row r="853" spans="2:11" ht="15.75" hidden="1" customHeight="1" outlineLevel="2" x14ac:dyDescent="0.25">
      <c r="B853" s="237" t="s">
        <v>1328</v>
      </c>
      <c r="C853" s="238"/>
      <c r="D853" s="239"/>
      <c r="E853" s="239"/>
      <c r="F853" s="239"/>
      <c r="G853" s="239"/>
      <c r="H853" s="240"/>
      <c r="I853" s="43"/>
      <c r="J853" s="43"/>
    </row>
    <row r="854" spans="2:11" ht="15.75" hidden="1" customHeight="1" outlineLevel="2" x14ac:dyDescent="0.25">
      <c r="B854" s="237" t="s">
        <v>1284</v>
      </c>
      <c r="C854" s="238"/>
      <c r="D854" s="239"/>
      <c r="E854" s="239"/>
      <c r="F854" s="239"/>
      <c r="G854" s="239"/>
      <c r="H854" s="240"/>
      <c r="I854" s="43"/>
      <c r="J854" s="43"/>
    </row>
    <row r="855" spans="2:11" ht="15.75" hidden="1" customHeight="1" outlineLevel="2" x14ac:dyDescent="0.25">
      <c r="B855" s="237" t="s">
        <v>1285</v>
      </c>
      <c r="C855" s="238"/>
      <c r="D855" s="241"/>
      <c r="E855" s="241"/>
      <c r="F855" s="241"/>
      <c r="G855" s="241"/>
      <c r="H855" s="242"/>
      <c r="I855" s="43"/>
      <c r="J855" s="43"/>
    </row>
    <row r="856" spans="2:11" ht="15.75" hidden="1" customHeight="1" outlineLevel="1" x14ac:dyDescent="0.25">
      <c r="B856" s="211"/>
      <c r="C856" s="245"/>
      <c r="D856" s="245"/>
      <c r="E856" s="245"/>
      <c r="F856" s="245"/>
      <c r="G856" s="245"/>
      <c r="H856" s="246"/>
      <c r="I856" s="131"/>
      <c r="J856" s="131"/>
    </row>
    <row r="857" spans="2:11" ht="15.75" hidden="1" customHeight="1" outlineLevel="2" x14ac:dyDescent="0.25">
      <c r="B857" s="237" t="s">
        <v>49</v>
      </c>
      <c r="C857" s="238"/>
      <c r="D857" s="247" t="str">
        <f>IF($D$87="","potrebné vyplniť v bode 1.3",$D$87)</f>
        <v>potrebné vyplniť v bode 1.3</v>
      </c>
      <c r="E857" s="247"/>
      <c r="F857" s="247"/>
      <c r="G857" s="247"/>
      <c r="H857" s="248"/>
      <c r="I857" s="131"/>
      <c r="J857" s="131"/>
    </row>
    <row r="858" spans="2:11" ht="15.75" hidden="1" customHeight="1" outlineLevel="2" x14ac:dyDescent="0.25">
      <c r="B858" s="237" t="s">
        <v>237</v>
      </c>
      <c r="C858" s="238"/>
      <c r="D858" s="249"/>
      <c r="E858" s="249"/>
      <c r="F858" s="249"/>
      <c r="G858" s="249"/>
      <c r="H858" s="250"/>
      <c r="I858" s="131"/>
      <c r="J858" t="str">
        <f>LEFT(D858,1)</f>
        <v/>
      </c>
    </row>
    <row r="859" spans="2:11" ht="15.75" hidden="1" customHeight="1" outlineLevel="2" x14ac:dyDescent="0.25">
      <c r="B859" s="237" t="s">
        <v>1283</v>
      </c>
      <c r="C859" s="238"/>
      <c r="D859" s="247" t="str">
        <f>$D$365</f>
        <v/>
      </c>
      <c r="E859" s="247"/>
      <c r="F859" s="247"/>
      <c r="G859" s="247"/>
      <c r="H859" s="248"/>
      <c r="I859" s="131"/>
      <c r="J859"/>
    </row>
    <row r="860" spans="2:11" ht="15.75" hidden="1" customHeight="1" outlineLevel="2" x14ac:dyDescent="0.25">
      <c r="B860" s="237" t="s">
        <v>238</v>
      </c>
      <c r="C860" s="238"/>
      <c r="D860" s="251"/>
      <c r="E860" s="251"/>
      <c r="F860" s="251"/>
      <c r="G860" s="251"/>
      <c r="H860" s="252"/>
      <c r="I860" s="131"/>
      <c r="J860" t="str">
        <f>LEFT(D860,1)</f>
        <v/>
      </c>
      <c r="K860" s="45" t="str">
        <f>IF(D860="","",IF(J860=J858,"","Projektová aktivita nespadá pod zvolený typ aktivity (rovnaké začiatočné písmená)"))</f>
        <v/>
      </c>
    </row>
    <row r="861" spans="2:11" ht="15.75" hidden="1" customHeight="1" outlineLevel="2" x14ac:dyDescent="0.25">
      <c r="B861" s="253" t="s">
        <v>50</v>
      </c>
      <c r="C861" s="254"/>
      <c r="D861" s="255"/>
      <c r="E861" s="256"/>
      <c r="F861" s="256"/>
      <c r="G861" s="256"/>
      <c r="H861" s="257"/>
      <c r="I861" s="131"/>
      <c r="J861" s="131"/>
    </row>
    <row r="862" spans="2:11" ht="15.75" hidden="1" customHeight="1" outlineLevel="2" x14ac:dyDescent="0.25">
      <c r="B862" s="253" t="s">
        <v>1339</v>
      </c>
      <c r="C862" s="254"/>
      <c r="D862" s="258" t="str">
        <f>IF(D860="","",LOOKUP(D860,Čiselník2!$H$3:$H$481,Čiselník2!$I$3:$I$481))</f>
        <v/>
      </c>
      <c r="E862" s="259"/>
      <c r="F862" s="259"/>
      <c r="G862" s="259"/>
      <c r="H862" s="260"/>
      <c r="I862" s="131"/>
      <c r="J862" s="131"/>
    </row>
    <row r="863" spans="2:11" ht="15.75" hidden="1" customHeight="1" outlineLevel="2" x14ac:dyDescent="0.25">
      <c r="B863" s="237" t="s">
        <v>1327</v>
      </c>
      <c r="C863" s="238"/>
      <c r="D863" s="261"/>
      <c r="E863" s="249"/>
      <c r="F863" s="249"/>
      <c r="G863" s="249"/>
      <c r="H863" s="250"/>
      <c r="I863" s="131"/>
      <c r="J863" s="131"/>
    </row>
    <row r="864" spans="2:11" ht="15.75" hidden="1" customHeight="1" outlineLevel="2" x14ac:dyDescent="0.25">
      <c r="B864" s="237" t="s">
        <v>1328</v>
      </c>
      <c r="C864" s="238"/>
      <c r="D864" s="239"/>
      <c r="E864" s="239"/>
      <c r="F864" s="239"/>
      <c r="G864" s="239"/>
      <c r="H864" s="240"/>
      <c r="I864" s="131"/>
      <c r="J864" s="131"/>
    </row>
    <row r="865" spans="2:11" ht="15.75" hidden="1" customHeight="1" outlineLevel="2" x14ac:dyDescent="0.25">
      <c r="B865" s="237" t="s">
        <v>1284</v>
      </c>
      <c r="C865" s="238"/>
      <c r="D865" s="239"/>
      <c r="E865" s="239"/>
      <c r="F865" s="239"/>
      <c r="G865" s="239"/>
      <c r="H865" s="240"/>
      <c r="I865" s="131"/>
      <c r="J865" s="131"/>
    </row>
    <row r="866" spans="2:11" ht="15.75" hidden="1" customHeight="1" outlineLevel="2" x14ac:dyDescent="0.25">
      <c r="B866" s="237" t="s">
        <v>1285</v>
      </c>
      <c r="C866" s="238"/>
      <c r="D866" s="241"/>
      <c r="E866" s="241"/>
      <c r="F866" s="241"/>
      <c r="G866" s="241"/>
      <c r="H866" s="242"/>
      <c r="I866" s="131"/>
      <c r="J866" s="131"/>
    </row>
    <row r="867" spans="2:11" ht="15.75" hidden="1" customHeight="1" outlineLevel="1" x14ac:dyDescent="0.25">
      <c r="B867" s="211"/>
      <c r="C867" s="245"/>
      <c r="D867" s="245"/>
      <c r="E867" s="245"/>
      <c r="F867" s="245"/>
      <c r="G867" s="245"/>
      <c r="H867" s="246"/>
      <c r="I867" s="131"/>
      <c r="J867" s="131"/>
    </row>
    <row r="868" spans="2:11" ht="15.75" hidden="1" customHeight="1" outlineLevel="2" x14ac:dyDescent="0.25">
      <c r="B868" s="237" t="s">
        <v>49</v>
      </c>
      <c r="C868" s="238"/>
      <c r="D868" s="247" t="str">
        <f>IF($D$87="","potrebné vyplniť v bode 1.3",$D$87)</f>
        <v>potrebné vyplniť v bode 1.3</v>
      </c>
      <c r="E868" s="247"/>
      <c r="F868" s="247"/>
      <c r="G868" s="247"/>
      <c r="H868" s="248"/>
      <c r="I868" s="131"/>
      <c r="J868" s="131"/>
    </row>
    <row r="869" spans="2:11" ht="15.75" hidden="1" customHeight="1" outlineLevel="2" x14ac:dyDescent="0.25">
      <c r="B869" s="237" t="s">
        <v>237</v>
      </c>
      <c r="C869" s="238"/>
      <c r="D869" s="249"/>
      <c r="E869" s="249"/>
      <c r="F869" s="249"/>
      <c r="G869" s="249"/>
      <c r="H869" s="250"/>
      <c r="I869" s="131"/>
      <c r="J869" t="str">
        <f>LEFT(D869,1)</f>
        <v/>
      </c>
    </row>
    <row r="870" spans="2:11" ht="15.75" hidden="1" customHeight="1" outlineLevel="2" x14ac:dyDescent="0.25">
      <c r="B870" s="237" t="s">
        <v>1283</v>
      </c>
      <c r="C870" s="238"/>
      <c r="D870" s="247" t="str">
        <f>$D$365</f>
        <v/>
      </c>
      <c r="E870" s="247"/>
      <c r="F870" s="247"/>
      <c r="G870" s="247"/>
      <c r="H870" s="248"/>
      <c r="I870" s="131"/>
      <c r="J870"/>
    </row>
    <row r="871" spans="2:11" ht="15.75" hidden="1" customHeight="1" outlineLevel="2" x14ac:dyDescent="0.25">
      <c r="B871" s="237" t="s">
        <v>238</v>
      </c>
      <c r="C871" s="238"/>
      <c r="D871" s="251"/>
      <c r="E871" s="251"/>
      <c r="F871" s="251"/>
      <c r="G871" s="251"/>
      <c r="H871" s="252"/>
      <c r="I871" s="131"/>
      <c r="J871" t="str">
        <f>LEFT(D871,1)</f>
        <v/>
      </c>
      <c r="K871" s="45" t="str">
        <f>IF(D871="","",IF(J871=J869,"","Projektová aktivita nespadá pod zvolený typ aktivity (rovnaké začiatočné písmená)"))</f>
        <v/>
      </c>
    </row>
    <row r="872" spans="2:11" ht="15.75" hidden="1" customHeight="1" outlineLevel="2" x14ac:dyDescent="0.25">
      <c r="B872" s="253" t="s">
        <v>50</v>
      </c>
      <c r="C872" s="254"/>
      <c r="D872" s="255"/>
      <c r="E872" s="256"/>
      <c r="F872" s="256"/>
      <c r="G872" s="256"/>
      <c r="H872" s="257"/>
      <c r="I872" s="131"/>
      <c r="J872" s="131"/>
    </row>
    <row r="873" spans="2:11" ht="15.75" hidden="1" customHeight="1" outlineLevel="2" x14ac:dyDescent="0.25">
      <c r="B873" s="253" t="s">
        <v>1339</v>
      </c>
      <c r="C873" s="254"/>
      <c r="D873" s="258" t="str">
        <f>IF(D871="","",LOOKUP(D871,Čiselník2!$H$3:$H$481,Čiselník2!$I$3:$I$481))</f>
        <v/>
      </c>
      <c r="E873" s="259"/>
      <c r="F873" s="259"/>
      <c r="G873" s="259"/>
      <c r="H873" s="260"/>
      <c r="I873" s="131"/>
      <c r="J873" s="131"/>
    </row>
    <row r="874" spans="2:11" ht="15.75" hidden="1" customHeight="1" outlineLevel="2" x14ac:dyDescent="0.25">
      <c r="B874" s="237" t="s">
        <v>1327</v>
      </c>
      <c r="C874" s="238"/>
      <c r="D874" s="261"/>
      <c r="E874" s="249"/>
      <c r="F874" s="249"/>
      <c r="G874" s="249"/>
      <c r="H874" s="250"/>
      <c r="I874" s="131"/>
      <c r="J874" s="131"/>
    </row>
    <row r="875" spans="2:11" ht="15.75" hidden="1" customHeight="1" outlineLevel="2" x14ac:dyDescent="0.25">
      <c r="B875" s="237" t="s">
        <v>1328</v>
      </c>
      <c r="C875" s="238"/>
      <c r="D875" s="239"/>
      <c r="E875" s="239"/>
      <c r="F875" s="239"/>
      <c r="G875" s="239"/>
      <c r="H875" s="240"/>
      <c r="I875" s="131"/>
      <c r="J875" s="131"/>
    </row>
    <row r="876" spans="2:11" ht="15.75" hidden="1" customHeight="1" outlineLevel="2" x14ac:dyDescent="0.25">
      <c r="B876" s="237" t="s">
        <v>1284</v>
      </c>
      <c r="C876" s="238"/>
      <c r="D876" s="239"/>
      <c r="E876" s="239"/>
      <c r="F876" s="239"/>
      <c r="G876" s="239"/>
      <c r="H876" s="240"/>
      <c r="I876" s="131"/>
      <c r="J876" s="131"/>
    </row>
    <row r="877" spans="2:11" ht="15.75" hidden="1" customHeight="1" outlineLevel="2" x14ac:dyDescent="0.25">
      <c r="B877" s="237" t="s">
        <v>1285</v>
      </c>
      <c r="C877" s="238"/>
      <c r="D877" s="241"/>
      <c r="E877" s="241"/>
      <c r="F877" s="241"/>
      <c r="G877" s="241"/>
      <c r="H877" s="242"/>
      <c r="I877" s="131"/>
      <c r="J877" s="131"/>
    </row>
    <row r="878" spans="2:11" ht="15.75" hidden="1" customHeight="1" outlineLevel="1" x14ac:dyDescent="0.25">
      <c r="B878" s="211"/>
      <c r="C878" s="245"/>
      <c r="D878" s="245"/>
      <c r="E878" s="245"/>
      <c r="F878" s="245"/>
      <c r="G878" s="245"/>
      <c r="H878" s="246"/>
      <c r="I878" s="131"/>
      <c r="J878" s="131"/>
    </row>
    <row r="879" spans="2:11" ht="15.75" hidden="1" customHeight="1" outlineLevel="2" x14ac:dyDescent="0.25">
      <c r="B879" s="237" t="s">
        <v>49</v>
      </c>
      <c r="C879" s="238"/>
      <c r="D879" s="247" t="str">
        <f>IF($D$87="","potrebné vyplniť v bode 1.3",$D$87)</f>
        <v>potrebné vyplniť v bode 1.3</v>
      </c>
      <c r="E879" s="247"/>
      <c r="F879" s="247"/>
      <c r="G879" s="247"/>
      <c r="H879" s="248"/>
      <c r="I879" s="131"/>
      <c r="J879" s="131"/>
    </row>
    <row r="880" spans="2:11" ht="15.75" hidden="1" customHeight="1" outlineLevel="2" x14ac:dyDescent="0.25">
      <c r="B880" s="237" t="s">
        <v>237</v>
      </c>
      <c r="C880" s="238"/>
      <c r="D880" s="249"/>
      <c r="E880" s="249"/>
      <c r="F880" s="249"/>
      <c r="G880" s="249"/>
      <c r="H880" s="250"/>
      <c r="I880" s="131"/>
      <c r="J880" t="str">
        <f>LEFT(D880,1)</f>
        <v/>
      </c>
    </row>
    <row r="881" spans="2:11" ht="15.75" hidden="1" customHeight="1" outlineLevel="2" x14ac:dyDescent="0.25">
      <c r="B881" s="237" t="s">
        <v>1283</v>
      </c>
      <c r="C881" s="238"/>
      <c r="D881" s="247" t="str">
        <f>$D$365</f>
        <v/>
      </c>
      <c r="E881" s="247"/>
      <c r="F881" s="247"/>
      <c r="G881" s="247"/>
      <c r="H881" s="248"/>
      <c r="I881" s="131"/>
      <c r="J881"/>
    </row>
    <row r="882" spans="2:11" ht="15.75" hidden="1" customHeight="1" outlineLevel="2" x14ac:dyDescent="0.25">
      <c r="B882" s="237" t="s">
        <v>238</v>
      </c>
      <c r="C882" s="238"/>
      <c r="D882" s="251"/>
      <c r="E882" s="251"/>
      <c r="F882" s="251"/>
      <c r="G882" s="251"/>
      <c r="H882" s="252"/>
      <c r="I882" s="131"/>
      <c r="J882" t="str">
        <f>LEFT(D882,1)</f>
        <v/>
      </c>
      <c r="K882" s="45" t="str">
        <f>IF(D882="","",IF(J882=J880,"","Projektová aktivita nespadá pod zvolený typ aktivity (rovnaké začiatočné písmená)"))</f>
        <v/>
      </c>
    </row>
    <row r="883" spans="2:11" ht="15.75" hidden="1" customHeight="1" outlineLevel="2" x14ac:dyDescent="0.25">
      <c r="B883" s="253" t="s">
        <v>50</v>
      </c>
      <c r="C883" s="254"/>
      <c r="D883" s="255"/>
      <c r="E883" s="256"/>
      <c r="F883" s="256"/>
      <c r="G883" s="256"/>
      <c r="H883" s="257"/>
      <c r="I883" s="131"/>
      <c r="J883" s="131"/>
    </row>
    <row r="884" spans="2:11" ht="15.75" hidden="1" customHeight="1" outlineLevel="2" x14ac:dyDescent="0.25">
      <c r="B884" s="253" t="s">
        <v>1339</v>
      </c>
      <c r="C884" s="254"/>
      <c r="D884" s="258" t="str">
        <f>IF(D882="","",LOOKUP(D882,Čiselník2!$H$3:$H$481,Čiselník2!$I$3:$I$481))</f>
        <v/>
      </c>
      <c r="E884" s="259"/>
      <c r="F884" s="259"/>
      <c r="G884" s="259"/>
      <c r="H884" s="260"/>
      <c r="I884" s="131"/>
      <c r="J884" s="131"/>
    </row>
    <row r="885" spans="2:11" ht="15.75" hidden="1" customHeight="1" outlineLevel="2" x14ac:dyDescent="0.25">
      <c r="B885" s="237" t="s">
        <v>1327</v>
      </c>
      <c r="C885" s="238"/>
      <c r="D885" s="261"/>
      <c r="E885" s="249"/>
      <c r="F885" s="249"/>
      <c r="G885" s="249"/>
      <c r="H885" s="250"/>
      <c r="I885" s="131"/>
      <c r="J885" s="131"/>
    </row>
    <row r="886" spans="2:11" ht="15.75" hidden="1" customHeight="1" outlineLevel="2" x14ac:dyDescent="0.25">
      <c r="B886" s="237" t="s">
        <v>1328</v>
      </c>
      <c r="C886" s="238"/>
      <c r="D886" s="239"/>
      <c r="E886" s="239"/>
      <c r="F886" s="239"/>
      <c r="G886" s="239"/>
      <c r="H886" s="240"/>
      <c r="I886" s="131"/>
      <c r="J886" s="131"/>
    </row>
    <row r="887" spans="2:11" ht="15.75" hidden="1" customHeight="1" outlineLevel="2" x14ac:dyDescent="0.25">
      <c r="B887" s="237" t="s">
        <v>1284</v>
      </c>
      <c r="C887" s="238"/>
      <c r="D887" s="239"/>
      <c r="E887" s="239"/>
      <c r="F887" s="239"/>
      <c r="G887" s="239"/>
      <c r="H887" s="240"/>
      <c r="I887" s="131"/>
      <c r="J887" s="131"/>
    </row>
    <row r="888" spans="2:11" ht="15.75" hidden="1" customHeight="1" outlineLevel="2" x14ac:dyDescent="0.25">
      <c r="B888" s="237" t="s">
        <v>1285</v>
      </c>
      <c r="C888" s="238"/>
      <c r="D888" s="241"/>
      <c r="E888" s="241"/>
      <c r="F888" s="241"/>
      <c r="G888" s="241"/>
      <c r="H888" s="242"/>
      <c r="I888" s="131"/>
      <c r="J888" s="131"/>
    </row>
    <row r="889" spans="2:11" ht="15.75" hidden="1" customHeight="1" outlineLevel="1" x14ac:dyDescent="0.25">
      <c r="B889" s="211"/>
      <c r="C889" s="245"/>
      <c r="D889" s="245"/>
      <c r="E889" s="245"/>
      <c r="F889" s="245"/>
      <c r="G889" s="245"/>
      <c r="H889" s="246"/>
      <c r="I889" s="131"/>
      <c r="J889" s="131"/>
    </row>
    <row r="890" spans="2:11" ht="15.75" hidden="1" customHeight="1" outlineLevel="2" x14ac:dyDescent="0.25">
      <c r="B890" s="237" t="s">
        <v>49</v>
      </c>
      <c r="C890" s="238"/>
      <c r="D890" s="247" t="str">
        <f>IF($D$87="","potrebné vyplniť v bode 1.3",$D$87)</f>
        <v>potrebné vyplniť v bode 1.3</v>
      </c>
      <c r="E890" s="247"/>
      <c r="F890" s="247"/>
      <c r="G890" s="247"/>
      <c r="H890" s="248"/>
      <c r="I890" s="131"/>
      <c r="J890" s="131"/>
    </row>
    <row r="891" spans="2:11" ht="15.75" hidden="1" customHeight="1" outlineLevel="2" x14ac:dyDescent="0.25">
      <c r="B891" s="237" t="s">
        <v>237</v>
      </c>
      <c r="C891" s="238"/>
      <c r="D891" s="249"/>
      <c r="E891" s="249"/>
      <c r="F891" s="249"/>
      <c r="G891" s="249"/>
      <c r="H891" s="250"/>
      <c r="I891" s="131"/>
      <c r="J891" t="str">
        <f>LEFT(D891,1)</f>
        <v/>
      </c>
    </row>
    <row r="892" spans="2:11" ht="15.75" hidden="1" customHeight="1" outlineLevel="2" x14ac:dyDescent="0.25">
      <c r="B892" s="237" t="s">
        <v>1283</v>
      </c>
      <c r="C892" s="238"/>
      <c r="D892" s="247" t="str">
        <f>$D$365</f>
        <v/>
      </c>
      <c r="E892" s="247"/>
      <c r="F892" s="247"/>
      <c r="G892" s="247"/>
      <c r="H892" s="248"/>
      <c r="I892" s="131"/>
      <c r="J892"/>
    </row>
    <row r="893" spans="2:11" ht="15.75" hidden="1" customHeight="1" outlineLevel="2" x14ac:dyDescent="0.25">
      <c r="B893" s="237" t="s">
        <v>238</v>
      </c>
      <c r="C893" s="238"/>
      <c r="D893" s="251"/>
      <c r="E893" s="251"/>
      <c r="F893" s="251"/>
      <c r="G893" s="251"/>
      <c r="H893" s="252"/>
      <c r="I893" s="131"/>
      <c r="J893" t="str">
        <f>LEFT(D893,1)</f>
        <v/>
      </c>
      <c r="K893" s="45" t="str">
        <f>IF(D893="","",IF(J893=J891,"","Projektová aktivita nespadá pod zvolený typ aktivity (rovnaké začiatočné písmená)"))</f>
        <v/>
      </c>
    </row>
    <row r="894" spans="2:11" ht="15.75" hidden="1" customHeight="1" outlineLevel="2" x14ac:dyDescent="0.25">
      <c r="B894" s="253" t="s">
        <v>50</v>
      </c>
      <c r="C894" s="254"/>
      <c r="D894" s="255"/>
      <c r="E894" s="256"/>
      <c r="F894" s="256"/>
      <c r="G894" s="256"/>
      <c r="H894" s="257"/>
      <c r="I894" s="131"/>
      <c r="J894" s="131"/>
    </row>
    <row r="895" spans="2:11" ht="15.75" hidden="1" customHeight="1" outlineLevel="2" x14ac:dyDescent="0.25">
      <c r="B895" s="253" t="s">
        <v>1339</v>
      </c>
      <c r="C895" s="254"/>
      <c r="D895" s="258" t="str">
        <f>IF(D893="","",LOOKUP(D893,Čiselník2!$H$3:$H$481,Čiselník2!$I$3:$I$481))</f>
        <v/>
      </c>
      <c r="E895" s="259"/>
      <c r="F895" s="259"/>
      <c r="G895" s="259"/>
      <c r="H895" s="260"/>
      <c r="I895" s="131"/>
      <c r="J895" s="131"/>
    </row>
    <row r="896" spans="2:11" ht="15.75" hidden="1" customHeight="1" outlineLevel="2" x14ac:dyDescent="0.25">
      <c r="B896" s="237" t="s">
        <v>1327</v>
      </c>
      <c r="C896" s="238"/>
      <c r="D896" s="261"/>
      <c r="E896" s="249"/>
      <c r="F896" s="249"/>
      <c r="G896" s="249"/>
      <c r="H896" s="250"/>
      <c r="I896" s="131"/>
      <c r="J896" s="131"/>
    </row>
    <row r="897" spans="2:11" ht="15.75" hidden="1" customHeight="1" outlineLevel="2" x14ac:dyDescent="0.25">
      <c r="B897" s="237" t="s">
        <v>1328</v>
      </c>
      <c r="C897" s="238"/>
      <c r="D897" s="239"/>
      <c r="E897" s="239"/>
      <c r="F897" s="239"/>
      <c r="G897" s="239"/>
      <c r="H897" s="240"/>
      <c r="I897" s="131"/>
      <c r="J897" s="131"/>
    </row>
    <row r="898" spans="2:11" ht="15.75" hidden="1" customHeight="1" outlineLevel="2" x14ac:dyDescent="0.25">
      <c r="B898" s="237" t="s">
        <v>1284</v>
      </c>
      <c r="C898" s="238"/>
      <c r="D898" s="239"/>
      <c r="E898" s="239"/>
      <c r="F898" s="239"/>
      <c r="G898" s="239"/>
      <c r="H898" s="240"/>
      <c r="I898" s="131"/>
      <c r="J898" s="131"/>
    </row>
    <row r="899" spans="2:11" ht="15.75" hidden="1" customHeight="1" outlineLevel="2" x14ac:dyDescent="0.25">
      <c r="B899" s="237" t="s">
        <v>1285</v>
      </c>
      <c r="C899" s="238"/>
      <c r="D899" s="241"/>
      <c r="E899" s="241"/>
      <c r="F899" s="241"/>
      <c r="G899" s="241"/>
      <c r="H899" s="242"/>
      <c r="I899" s="131"/>
      <c r="J899" s="131"/>
    </row>
    <row r="900" spans="2:11" ht="15.75" hidden="1" customHeight="1" outlineLevel="1" x14ac:dyDescent="0.25">
      <c r="B900" s="211"/>
      <c r="C900" s="245"/>
      <c r="D900" s="245"/>
      <c r="E900" s="245"/>
      <c r="F900" s="245"/>
      <c r="G900" s="245"/>
      <c r="H900" s="246"/>
      <c r="I900" s="131"/>
      <c r="J900" s="131"/>
    </row>
    <row r="901" spans="2:11" ht="15.75" hidden="1" customHeight="1" outlineLevel="2" x14ac:dyDescent="0.25">
      <c r="B901" s="237" t="s">
        <v>49</v>
      </c>
      <c r="C901" s="238"/>
      <c r="D901" s="247" t="str">
        <f>IF($D$87="","potrebné vyplniť v bode 1.3",$D$87)</f>
        <v>potrebné vyplniť v bode 1.3</v>
      </c>
      <c r="E901" s="247"/>
      <c r="F901" s="247"/>
      <c r="G901" s="247"/>
      <c r="H901" s="248"/>
      <c r="I901" s="131"/>
      <c r="J901" s="131"/>
    </row>
    <row r="902" spans="2:11" ht="15.75" hidden="1" customHeight="1" outlineLevel="2" x14ac:dyDescent="0.25">
      <c r="B902" s="237" t="s">
        <v>237</v>
      </c>
      <c r="C902" s="238"/>
      <c r="D902" s="249"/>
      <c r="E902" s="249"/>
      <c r="F902" s="249"/>
      <c r="G902" s="249"/>
      <c r="H902" s="250"/>
      <c r="I902" s="131"/>
      <c r="J902" t="str">
        <f>LEFT(D902,1)</f>
        <v/>
      </c>
    </row>
    <row r="903" spans="2:11" ht="15.75" hidden="1" customHeight="1" outlineLevel="2" x14ac:dyDescent="0.25">
      <c r="B903" s="237" t="s">
        <v>1283</v>
      </c>
      <c r="C903" s="238"/>
      <c r="D903" s="247" t="str">
        <f>$D$365</f>
        <v/>
      </c>
      <c r="E903" s="247"/>
      <c r="F903" s="247"/>
      <c r="G903" s="247"/>
      <c r="H903" s="248"/>
      <c r="I903" s="131"/>
      <c r="J903"/>
    </row>
    <row r="904" spans="2:11" ht="15.75" hidden="1" customHeight="1" outlineLevel="2" x14ac:dyDescent="0.25">
      <c r="B904" s="237" t="s">
        <v>238</v>
      </c>
      <c r="C904" s="238"/>
      <c r="D904" s="251"/>
      <c r="E904" s="251"/>
      <c r="F904" s="251"/>
      <c r="G904" s="251"/>
      <c r="H904" s="252"/>
      <c r="I904" s="131"/>
      <c r="J904" t="str">
        <f>LEFT(D904,1)</f>
        <v/>
      </c>
      <c r="K904" s="45" t="str">
        <f>IF(D904="","",IF(J904=J902,"","Projektová aktivita nespadá pod zvolený typ aktivity (rovnaké začiatočné písmená)"))</f>
        <v/>
      </c>
    </row>
    <row r="905" spans="2:11" ht="15.75" hidden="1" customHeight="1" outlineLevel="2" x14ac:dyDescent="0.25">
      <c r="B905" s="253" t="s">
        <v>50</v>
      </c>
      <c r="C905" s="254"/>
      <c r="D905" s="255"/>
      <c r="E905" s="256"/>
      <c r="F905" s="256"/>
      <c r="G905" s="256"/>
      <c r="H905" s="257"/>
      <c r="I905" s="131"/>
      <c r="J905" s="131"/>
    </row>
    <row r="906" spans="2:11" ht="15.75" hidden="1" customHeight="1" outlineLevel="2" x14ac:dyDescent="0.25">
      <c r="B906" s="253" t="s">
        <v>1339</v>
      </c>
      <c r="C906" s="254"/>
      <c r="D906" s="258" t="str">
        <f>IF(D904="","",LOOKUP(D904,Čiselník2!$H$3:$H$481,Čiselník2!$I$3:$I$481))</f>
        <v/>
      </c>
      <c r="E906" s="259"/>
      <c r="F906" s="259"/>
      <c r="G906" s="259"/>
      <c r="H906" s="260"/>
      <c r="I906" s="131"/>
      <c r="J906" s="131"/>
    </row>
    <row r="907" spans="2:11" ht="15.75" hidden="1" customHeight="1" outlineLevel="2" x14ac:dyDescent="0.25">
      <c r="B907" s="237" t="s">
        <v>1327</v>
      </c>
      <c r="C907" s="238"/>
      <c r="D907" s="261"/>
      <c r="E907" s="249"/>
      <c r="F907" s="249"/>
      <c r="G907" s="249"/>
      <c r="H907" s="250"/>
      <c r="I907" s="131"/>
      <c r="J907" s="131"/>
    </row>
    <row r="908" spans="2:11" ht="15.75" hidden="1" customHeight="1" outlineLevel="2" x14ac:dyDescent="0.25">
      <c r="B908" s="237" t="s">
        <v>1328</v>
      </c>
      <c r="C908" s="238"/>
      <c r="D908" s="239"/>
      <c r="E908" s="239"/>
      <c r="F908" s="239"/>
      <c r="G908" s="239"/>
      <c r="H908" s="240"/>
      <c r="I908" s="131"/>
      <c r="J908" s="131"/>
    </row>
    <row r="909" spans="2:11" ht="15.75" hidden="1" customHeight="1" outlineLevel="2" x14ac:dyDescent="0.25">
      <c r="B909" s="237" t="s">
        <v>1284</v>
      </c>
      <c r="C909" s="238"/>
      <c r="D909" s="239"/>
      <c r="E909" s="239"/>
      <c r="F909" s="239"/>
      <c r="G909" s="239"/>
      <c r="H909" s="240"/>
      <c r="I909" s="131"/>
      <c r="J909" s="131"/>
    </row>
    <row r="910" spans="2:11" ht="15.75" hidden="1" customHeight="1" outlineLevel="2" x14ac:dyDescent="0.25">
      <c r="B910" s="237" t="s">
        <v>1285</v>
      </c>
      <c r="C910" s="238"/>
      <c r="D910" s="241"/>
      <c r="E910" s="241"/>
      <c r="F910" s="241"/>
      <c r="G910" s="241"/>
      <c r="H910" s="242"/>
      <c r="I910" s="131"/>
      <c r="J910" s="131"/>
    </row>
    <row r="911" spans="2:11" ht="15.75" hidden="1" customHeight="1" outlineLevel="1" x14ac:dyDescent="0.25">
      <c r="B911" s="211"/>
      <c r="C911" s="245"/>
      <c r="D911" s="245"/>
      <c r="E911" s="245"/>
      <c r="F911" s="245"/>
      <c r="G911" s="245"/>
      <c r="H911" s="246"/>
      <c r="I911" s="131"/>
      <c r="J911" s="131"/>
    </row>
    <row r="912" spans="2:11" ht="15.75" hidden="1" customHeight="1" outlineLevel="2" x14ac:dyDescent="0.25">
      <c r="B912" s="237" t="s">
        <v>49</v>
      </c>
      <c r="C912" s="238"/>
      <c r="D912" s="247" t="str">
        <f>IF($D$87="","potrebné vyplniť v bode 1.3",$D$87)</f>
        <v>potrebné vyplniť v bode 1.3</v>
      </c>
      <c r="E912" s="247"/>
      <c r="F912" s="247"/>
      <c r="G912" s="247"/>
      <c r="H912" s="248"/>
      <c r="I912" s="131"/>
      <c r="J912" s="131"/>
    </row>
    <row r="913" spans="2:11" ht="15.75" hidden="1" customHeight="1" outlineLevel="2" x14ac:dyDescent="0.25">
      <c r="B913" s="237" t="s">
        <v>237</v>
      </c>
      <c r="C913" s="238"/>
      <c r="D913" s="249"/>
      <c r="E913" s="249"/>
      <c r="F913" s="249"/>
      <c r="G913" s="249"/>
      <c r="H913" s="250"/>
      <c r="I913" s="131"/>
      <c r="J913" t="str">
        <f>LEFT(D913,1)</f>
        <v/>
      </c>
    </row>
    <row r="914" spans="2:11" ht="15.75" hidden="1" customHeight="1" outlineLevel="2" x14ac:dyDescent="0.25">
      <c r="B914" s="237" t="s">
        <v>1283</v>
      </c>
      <c r="C914" s="238"/>
      <c r="D914" s="247" t="str">
        <f>$D$365</f>
        <v/>
      </c>
      <c r="E914" s="247"/>
      <c r="F914" s="247"/>
      <c r="G914" s="247"/>
      <c r="H914" s="248"/>
      <c r="I914" s="131"/>
      <c r="J914"/>
    </row>
    <row r="915" spans="2:11" ht="15.75" hidden="1" customHeight="1" outlineLevel="2" x14ac:dyDescent="0.25">
      <c r="B915" s="237" t="s">
        <v>238</v>
      </c>
      <c r="C915" s="238"/>
      <c r="D915" s="251"/>
      <c r="E915" s="251"/>
      <c r="F915" s="251"/>
      <c r="G915" s="251"/>
      <c r="H915" s="252"/>
      <c r="I915" s="131"/>
      <c r="J915" t="str">
        <f>LEFT(D915,1)</f>
        <v/>
      </c>
      <c r="K915" s="45" t="str">
        <f>IF(D915="","",IF(J915=J913,"","Projektová aktivita nespadá pod zvolený typ aktivity (rovnaké začiatočné písmená)"))</f>
        <v/>
      </c>
    </row>
    <row r="916" spans="2:11" ht="15.75" hidden="1" customHeight="1" outlineLevel="2" x14ac:dyDescent="0.25">
      <c r="B916" s="253" t="s">
        <v>50</v>
      </c>
      <c r="C916" s="254"/>
      <c r="D916" s="255"/>
      <c r="E916" s="256"/>
      <c r="F916" s="256"/>
      <c r="G916" s="256"/>
      <c r="H916" s="257"/>
      <c r="I916" s="131"/>
      <c r="J916" s="131"/>
    </row>
    <row r="917" spans="2:11" ht="15.75" hidden="1" customHeight="1" outlineLevel="2" x14ac:dyDescent="0.25">
      <c r="B917" s="253" t="s">
        <v>1339</v>
      </c>
      <c r="C917" s="254"/>
      <c r="D917" s="258" t="str">
        <f>IF(D915="","",LOOKUP(D915,Čiselník2!$H$3:$H$481,Čiselník2!$I$3:$I$481))</f>
        <v/>
      </c>
      <c r="E917" s="259"/>
      <c r="F917" s="259"/>
      <c r="G917" s="259"/>
      <c r="H917" s="260"/>
      <c r="I917" s="131"/>
      <c r="J917" s="131"/>
    </row>
    <row r="918" spans="2:11" ht="15.75" hidden="1" customHeight="1" outlineLevel="2" x14ac:dyDescent="0.25">
      <c r="B918" s="237" t="s">
        <v>1327</v>
      </c>
      <c r="C918" s="238"/>
      <c r="D918" s="261"/>
      <c r="E918" s="249"/>
      <c r="F918" s="249"/>
      <c r="G918" s="249"/>
      <c r="H918" s="250"/>
      <c r="I918" s="131"/>
      <c r="J918" s="131"/>
    </row>
    <row r="919" spans="2:11" ht="15.75" hidden="1" customHeight="1" outlineLevel="2" x14ac:dyDescent="0.25">
      <c r="B919" s="237" t="s">
        <v>1328</v>
      </c>
      <c r="C919" s="238"/>
      <c r="D919" s="239"/>
      <c r="E919" s="239"/>
      <c r="F919" s="239"/>
      <c r="G919" s="239"/>
      <c r="H919" s="240"/>
      <c r="I919" s="131"/>
      <c r="J919" s="131"/>
    </row>
    <row r="920" spans="2:11" ht="15.75" hidden="1" customHeight="1" outlineLevel="2" x14ac:dyDescent="0.25">
      <c r="B920" s="237" t="s">
        <v>1284</v>
      </c>
      <c r="C920" s="238"/>
      <c r="D920" s="239"/>
      <c r="E920" s="239"/>
      <c r="F920" s="239"/>
      <c r="G920" s="239"/>
      <c r="H920" s="240"/>
      <c r="I920" s="131"/>
      <c r="J920" s="131"/>
    </row>
    <row r="921" spans="2:11" ht="15.75" hidden="1" customHeight="1" outlineLevel="2" x14ac:dyDescent="0.25">
      <c r="B921" s="237" t="s">
        <v>1285</v>
      </c>
      <c r="C921" s="238"/>
      <c r="D921" s="241"/>
      <c r="E921" s="241"/>
      <c r="F921" s="241"/>
      <c r="G921" s="241"/>
      <c r="H921" s="242"/>
      <c r="I921" s="131"/>
      <c r="J921" s="131"/>
    </row>
    <row r="922" spans="2:11" ht="15.75" hidden="1" customHeight="1" outlineLevel="1" x14ac:dyDescent="0.25">
      <c r="B922" s="211"/>
      <c r="C922" s="245"/>
      <c r="D922" s="245"/>
      <c r="E922" s="245"/>
      <c r="F922" s="245"/>
      <c r="G922" s="245"/>
      <c r="H922" s="246"/>
      <c r="I922" s="131"/>
      <c r="J922" s="131"/>
    </row>
    <row r="923" spans="2:11" ht="15.75" hidden="1" customHeight="1" outlineLevel="2" x14ac:dyDescent="0.25">
      <c r="B923" s="237" t="s">
        <v>49</v>
      </c>
      <c r="C923" s="238"/>
      <c r="D923" s="247" t="str">
        <f>IF($D$87="","potrebné vyplniť v bode 1.3",$D$87)</f>
        <v>potrebné vyplniť v bode 1.3</v>
      </c>
      <c r="E923" s="247"/>
      <c r="F923" s="247"/>
      <c r="G923" s="247"/>
      <c r="H923" s="248"/>
      <c r="I923" s="131"/>
      <c r="J923" s="131"/>
    </row>
    <row r="924" spans="2:11" ht="15.75" hidden="1" customHeight="1" outlineLevel="2" x14ac:dyDescent="0.25">
      <c r="B924" s="237" t="s">
        <v>237</v>
      </c>
      <c r="C924" s="238"/>
      <c r="D924" s="249"/>
      <c r="E924" s="249"/>
      <c r="F924" s="249"/>
      <c r="G924" s="249"/>
      <c r="H924" s="250"/>
      <c r="I924" s="131"/>
      <c r="J924" t="str">
        <f>LEFT(D924,1)</f>
        <v/>
      </c>
    </row>
    <row r="925" spans="2:11" ht="15.75" hidden="1" customHeight="1" outlineLevel="2" x14ac:dyDescent="0.25">
      <c r="B925" s="237" t="s">
        <v>1283</v>
      </c>
      <c r="C925" s="238"/>
      <c r="D925" s="247" t="str">
        <f>$D$365</f>
        <v/>
      </c>
      <c r="E925" s="247"/>
      <c r="F925" s="247"/>
      <c r="G925" s="247"/>
      <c r="H925" s="248"/>
      <c r="I925" s="131"/>
      <c r="J925"/>
    </row>
    <row r="926" spans="2:11" ht="15.75" hidden="1" customHeight="1" outlineLevel="2" x14ac:dyDescent="0.25">
      <c r="B926" s="237" t="s">
        <v>238</v>
      </c>
      <c r="C926" s="238"/>
      <c r="D926" s="251"/>
      <c r="E926" s="251"/>
      <c r="F926" s="251"/>
      <c r="G926" s="251"/>
      <c r="H926" s="252"/>
      <c r="I926" s="131"/>
      <c r="J926" t="str">
        <f>LEFT(D926,1)</f>
        <v/>
      </c>
      <c r="K926" s="45" t="str">
        <f>IF(D926="","",IF(J926=J924,"","Projektová aktivita nespadá pod zvolený typ aktivity (rovnaké začiatočné písmená)"))</f>
        <v/>
      </c>
    </row>
    <row r="927" spans="2:11" ht="15.75" hidden="1" customHeight="1" outlineLevel="2" x14ac:dyDescent="0.25">
      <c r="B927" s="253" t="s">
        <v>50</v>
      </c>
      <c r="C927" s="254"/>
      <c r="D927" s="255"/>
      <c r="E927" s="256"/>
      <c r="F927" s="256"/>
      <c r="G927" s="256"/>
      <c r="H927" s="257"/>
      <c r="I927" s="131"/>
      <c r="J927" s="131"/>
    </row>
    <row r="928" spans="2:11" ht="15.75" hidden="1" customHeight="1" outlineLevel="2" x14ac:dyDescent="0.25">
      <c r="B928" s="253" t="s">
        <v>1339</v>
      </c>
      <c r="C928" s="254"/>
      <c r="D928" s="258" t="str">
        <f>IF(D926="","",LOOKUP(D926,Čiselník2!$H$3:$H$481,Čiselník2!$I$3:$I$481))</f>
        <v/>
      </c>
      <c r="E928" s="259"/>
      <c r="F928" s="259"/>
      <c r="G928" s="259"/>
      <c r="H928" s="260"/>
      <c r="I928" s="131"/>
      <c r="J928" s="131"/>
    </row>
    <row r="929" spans="2:11" ht="15.75" hidden="1" customHeight="1" outlineLevel="2" x14ac:dyDescent="0.25">
      <c r="B929" s="237" t="s">
        <v>1327</v>
      </c>
      <c r="C929" s="238"/>
      <c r="D929" s="261"/>
      <c r="E929" s="249"/>
      <c r="F929" s="249"/>
      <c r="G929" s="249"/>
      <c r="H929" s="250"/>
      <c r="I929" s="131"/>
      <c r="J929" s="131"/>
    </row>
    <row r="930" spans="2:11" ht="15.75" hidden="1" customHeight="1" outlineLevel="2" x14ac:dyDescent="0.25">
      <c r="B930" s="237" t="s">
        <v>1328</v>
      </c>
      <c r="C930" s="238"/>
      <c r="D930" s="239"/>
      <c r="E930" s="239"/>
      <c r="F930" s="239"/>
      <c r="G930" s="239"/>
      <c r="H930" s="240"/>
      <c r="I930" s="131"/>
      <c r="J930" s="131"/>
    </row>
    <row r="931" spans="2:11" ht="15.75" hidden="1" customHeight="1" outlineLevel="2" x14ac:dyDescent="0.25">
      <c r="B931" s="237" t="s">
        <v>1284</v>
      </c>
      <c r="C931" s="238"/>
      <c r="D931" s="239"/>
      <c r="E931" s="239"/>
      <c r="F931" s="239"/>
      <c r="G931" s="239"/>
      <c r="H931" s="240"/>
      <c r="I931" s="131"/>
      <c r="J931" s="131"/>
    </row>
    <row r="932" spans="2:11" ht="15.75" hidden="1" customHeight="1" outlineLevel="2" x14ac:dyDescent="0.25">
      <c r="B932" s="237" t="s">
        <v>1285</v>
      </c>
      <c r="C932" s="238"/>
      <c r="D932" s="241"/>
      <c r="E932" s="241"/>
      <c r="F932" s="241"/>
      <c r="G932" s="241"/>
      <c r="H932" s="242"/>
      <c r="I932" s="131"/>
      <c r="J932" s="131"/>
    </row>
    <row r="933" spans="2:11" ht="15.75" hidden="1" customHeight="1" outlineLevel="1" x14ac:dyDescent="0.25">
      <c r="B933" s="211"/>
      <c r="C933" s="245"/>
      <c r="D933" s="245"/>
      <c r="E933" s="245"/>
      <c r="F933" s="245"/>
      <c r="G933" s="245"/>
      <c r="H933" s="246"/>
      <c r="I933" s="43"/>
      <c r="J933" s="43"/>
    </row>
    <row r="934" spans="2:11" ht="15.75" hidden="1" customHeight="1" outlineLevel="2" x14ac:dyDescent="0.25">
      <c r="B934" s="237" t="s">
        <v>49</v>
      </c>
      <c r="C934" s="238"/>
      <c r="D934" s="247" t="str">
        <f>IF($D$87="","potrebné vyplniť v bode 1.3",$D$87)</f>
        <v>potrebné vyplniť v bode 1.3</v>
      </c>
      <c r="E934" s="247"/>
      <c r="F934" s="247"/>
      <c r="G934" s="247"/>
      <c r="H934" s="248"/>
      <c r="I934" s="43"/>
      <c r="J934" s="43"/>
    </row>
    <row r="935" spans="2:11" ht="15.75" hidden="1" customHeight="1" outlineLevel="2" x14ac:dyDescent="0.25">
      <c r="B935" s="237" t="s">
        <v>237</v>
      </c>
      <c r="C935" s="238"/>
      <c r="D935" s="249"/>
      <c r="E935" s="249"/>
      <c r="F935" s="249"/>
      <c r="G935" s="249"/>
      <c r="H935" s="250"/>
      <c r="I935" s="43"/>
      <c r="J935" t="str">
        <f>LEFT(D935,1)</f>
        <v/>
      </c>
    </row>
    <row r="936" spans="2:11" ht="15.75" hidden="1" customHeight="1" outlineLevel="2" x14ac:dyDescent="0.25">
      <c r="B936" s="237" t="s">
        <v>1283</v>
      </c>
      <c r="C936" s="238"/>
      <c r="D936" s="247" t="str">
        <f>$D$365</f>
        <v/>
      </c>
      <c r="E936" s="247"/>
      <c r="F936" s="247"/>
      <c r="G936" s="247"/>
      <c r="H936" s="248"/>
      <c r="I936" s="43"/>
      <c r="J936"/>
    </row>
    <row r="937" spans="2:11" ht="15.75" hidden="1" customHeight="1" outlineLevel="2" x14ac:dyDescent="0.25">
      <c r="B937" s="237" t="s">
        <v>238</v>
      </c>
      <c r="C937" s="238"/>
      <c r="D937" s="251"/>
      <c r="E937" s="251"/>
      <c r="F937" s="251"/>
      <c r="G937" s="251"/>
      <c r="H937" s="252"/>
      <c r="I937" s="43"/>
      <c r="J937" t="str">
        <f>LEFT(D937,1)</f>
        <v/>
      </c>
      <c r="K937" s="45" t="str">
        <f>IF(D937="","",IF(J937=J935,"","Projektová aktivita nespadá pod zvolený typ aktivity (rovnaké začiatočné písmená)"))</f>
        <v/>
      </c>
    </row>
    <row r="938" spans="2:11" ht="15.75" hidden="1" customHeight="1" outlineLevel="2" x14ac:dyDescent="0.25">
      <c r="B938" s="253" t="s">
        <v>50</v>
      </c>
      <c r="C938" s="254"/>
      <c r="D938" s="255"/>
      <c r="E938" s="256"/>
      <c r="F938" s="256"/>
      <c r="G938" s="256"/>
      <c r="H938" s="257"/>
      <c r="I938" s="43"/>
      <c r="J938" s="43"/>
    </row>
    <row r="939" spans="2:11" ht="15.75" hidden="1" customHeight="1" outlineLevel="2" x14ac:dyDescent="0.25">
      <c r="B939" s="253" t="s">
        <v>1339</v>
      </c>
      <c r="C939" s="254"/>
      <c r="D939" s="258" t="str">
        <f>IF(D937="","",LOOKUP(D937,Čiselník2!$H$3:$H$481,Čiselník2!$I$3:$I$481))</f>
        <v/>
      </c>
      <c r="E939" s="259"/>
      <c r="F939" s="259"/>
      <c r="G939" s="259"/>
      <c r="H939" s="260"/>
      <c r="I939" s="43"/>
      <c r="J939" s="43"/>
    </row>
    <row r="940" spans="2:11" ht="15.75" hidden="1" customHeight="1" outlineLevel="2" x14ac:dyDescent="0.25">
      <c r="B940" s="237" t="s">
        <v>1327</v>
      </c>
      <c r="C940" s="238"/>
      <c r="D940" s="261"/>
      <c r="E940" s="249"/>
      <c r="F940" s="249"/>
      <c r="G940" s="249"/>
      <c r="H940" s="250"/>
      <c r="I940" s="43"/>
      <c r="J940" s="43"/>
    </row>
    <row r="941" spans="2:11" ht="15.75" hidden="1" customHeight="1" outlineLevel="2" x14ac:dyDescent="0.25">
      <c r="B941" s="237" t="s">
        <v>1328</v>
      </c>
      <c r="C941" s="238"/>
      <c r="D941" s="239"/>
      <c r="E941" s="239"/>
      <c r="F941" s="239"/>
      <c r="G941" s="239"/>
      <c r="H941" s="240"/>
      <c r="I941" s="43"/>
      <c r="J941" s="43"/>
    </row>
    <row r="942" spans="2:11" ht="15.75" hidden="1" customHeight="1" outlineLevel="2" x14ac:dyDescent="0.25">
      <c r="B942" s="237" t="s">
        <v>1284</v>
      </c>
      <c r="C942" s="238"/>
      <c r="D942" s="239"/>
      <c r="E942" s="239"/>
      <c r="F942" s="239"/>
      <c r="G942" s="239"/>
      <c r="H942" s="240"/>
      <c r="I942" s="43"/>
      <c r="J942" s="43"/>
    </row>
    <row r="943" spans="2:11" ht="15.75" hidden="1" customHeight="1" outlineLevel="2" x14ac:dyDescent="0.25">
      <c r="B943" s="237" t="s">
        <v>1285</v>
      </c>
      <c r="C943" s="238"/>
      <c r="D943" s="241"/>
      <c r="E943" s="241"/>
      <c r="F943" s="241"/>
      <c r="G943" s="241"/>
      <c r="H943" s="242"/>
      <c r="I943" s="43"/>
      <c r="J943" s="43"/>
    </row>
    <row r="944" spans="2:11" ht="16.5" hidden="1" outlineLevel="1" x14ac:dyDescent="0.25">
      <c r="B944" s="47"/>
      <c r="C944" s="48"/>
      <c r="D944" s="94"/>
      <c r="E944" s="94"/>
      <c r="F944" s="94"/>
      <c r="G944" s="48"/>
      <c r="H944" s="48"/>
    </row>
    <row r="945" spans="2:11" ht="16.5" collapsed="1" x14ac:dyDescent="0.25">
      <c r="B945" s="211" t="s">
        <v>1364</v>
      </c>
      <c r="C945" s="245"/>
      <c r="D945" s="262"/>
      <c r="E945" s="262"/>
      <c r="F945" s="262"/>
      <c r="G945" s="245"/>
      <c r="H945" s="246"/>
      <c r="I945" s="28"/>
    </row>
    <row r="946" spans="2:11" ht="15.75" hidden="1" customHeight="1" outlineLevel="1" x14ac:dyDescent="0.25">
      <c r="B946" s="237" t="s">
        <v>49</v>
      </c>
      <c r="C946" s="238"/>
      <c r="D946" s="247" t="str">
        <f>IF($D$121="","potrebné vyplniť v bode 1.4",$D$121)</f>
        <v>potrebné vyplniť v bode 1.4</v>
      </c>
      <c r="E946" s="247"/>
      <c r="F946" s="247"/>
      <c r="G946" s="247"/>
      <c r="H946" s="248"/>
      <c r="I946" s="28"/>
    </row>
    <row r="947" spans="2:11" ht="15.75" hidden="1" customHeight="1" outlineLevel="1" x14ac:dyDescent="0.25">
      <c r="B947" s="237" t="s">
        <v>237</v>
      </c>
      <c r="C947" s="238"/>
      <c r="D947" s="249"/>
      <c r="E947" s="249"/>
      <c r="F947" s="249"/>
      <c r="G947" s="249"/>
      <c r="H947" s="250"/>
      <c r="I947" s="28"/>
      <c r="J947" t="str">
        <f>LEFT(D947,1)</f>
        <v/>
      </c>
    </row>
    <row r="948" spans="2:11" ht="15.75" hidden="1" customHeight="1" outlineLevel="1" x14ac:dyDescent="0.25">
      <c r="B948" s="237" t="s">
        <v>1283</v>
      </c>
      <c r="C948" s="238"/>
      <c r="D948" s="247" t="str">
        <f>$D$365</f>
        <v/>
      </c>
      <c r="E948" s="247"/>
      <c r="F948" s="247"/>
      <c r="G948" s="247"/>
      <c r="H948" s="248"/>
      <c r="I948" s="28"/>
      <c r="J948"/>
    </row>
    <row r="949" spans="2:11" ht="15.75" hidden="1" customHeight="1" outlineLevel="1" x14ac:dyDescent="0.25">
      <c r="B949" s="237" t="s">
        <v>238</v>
      </c>
      <c r="C949" s="238"/>
      <c r="D949" s="251"/>
      <c r="E949" s="251"/>
      <c r="F949" s="251"/>
      <c r="G949" s="251"/>
      <c r="H949" s="252"/>
      <c r="I949" s="28"/>
      <c r="J949" t="str">
        <f>LEFT(D949,1)</f>
        <v/>
      </c>
      <c r="K949" s="45" t="str">
        <f>IF(D949="","",IF(J949=J947,"","Projektová aktivita nespadá pod zvolený typ aktivity (rovnaké začiatočné písmená)"))</f>
        <v/>
      </c>
    </row>
    <row r="950" spans="2:11" ht="15.75" hidden="1" customHeight="1" outlineLevel="1" x14ac:dyDescent="0.25">
      <c r="B950" s="253" t="s">
        <v>50</v>
      </c>
      <c r="C950" s="254"/>
      <c r="D950" s="255"/>
      <c r="E950" s="256"/>
      <c r="F950" s="256"/>
      <c r="G950" s="256"/>
      <c r="H950" s="257"/>
      <c r="I950" s="28"/>
    </row>
    <row r="951" spans="2:11" ht="15.75" hidden="1" customHeight="1" outlineLevel="1" x14ac:dyDescent="0.25">
      <c r="B951" s="253" t="s">
        <v>1339</v>
      </c>
      <c r="C951" s="254"/>
      <c r="D951" s="258" t="str">
        <f>IF(D949="","",LOOKUP(D949,Čiselník2!$H$3:$H$481,Čiselník2!$I$3:$I$481))</f>
        <v/>
      </c>
      <c r="E951" s="259"/>
      <c r="F951" s="259"/>
      <c r="G951" s="259"/>
      <c r="H951" s="260"/>
      <c r="I951" s="28"/>
    </row>
    <row r="952" spans="2:11" ht="15.75" hidden="1" customHeight="1" outlineLevel="1" x14ac:dyDescent="0.25">
      <c r="B952" s="237" t="s">
        <v>1327</v>
      </c>
      <c r="C952" s="238"/>
      <c r="D952" s="261"/>
      <c r="E952" s="249"/>
      <c r="F952" s="249"/>
      <c r="G952" s="249"/>
      <c r="H952" s="250"/>
      <c r="I952" s="28"/>
    </row>
    <row r="953" spans="2:11" ht="15.75" hidden="1" customHeight="1" outlineLevel="1" x14ac:dyDescent="0.25">
      <c r="B953" s="237" t="s">
        <v>1328</v>
      </c>
      <c r="C953" s="238"/>
      <c r="D953" s="239"/>
      <c r="E953" s="239"/>
      <c r="F953" s="239"/>
      <c r="G953" s="239"/>
      <c r="H953" s="240"/>
      <c r="I953" s="28"/>
    </row>
    <row r="954" spans="2:11" ht="15.75" hidden="1" customHeight="1" outlineLevel="1" x14ac:dyDescent="0.25">
      <c r="B954" s="237" t="s">
        <v>1284</v>
      </c>
      <c r="C954" s="238"/>
      <c r="D954" s="239"/>
      <c r="E954" s="239"/>
      <c r="F954" s="239"/>
      <c r="G954" s="239"/>
      <c r="H954" s="240"/>
      <c r="I954" s="28"/>
    </row>
    <row r="955" spans="2:11" ht="15.75" hidden="1" customHeight="1" outlineLevel="1" x14ac:dyDescent="0.25">
      <c r="B955" s="237" t="s">
        <v>1285</v>
      </c>
      <c r="C955" s="238"/>
      <c r="D955" s="241"/>
      <c r="E955" s="241"/>
      <c r="F955" s="241"/>
      <c r="G955" s="241"/>
      <c r="H955" s="242"/>
      <c r="I955" s="28"/>
    </row>
    <row r="956" spans="2:11" ht="15.75" hidden="1" customHeight="1" outlineLevel="2" x14ac:dyDescent="0.25">
      <c r="B956" s="211"/>
      <c r="C956" s="245"/>
      <c r="D956" s="262"/>
      <c r="E956" s="262"/>
      <c r="F956" s="262"/>
      <c r="G956" s="245"/>
      <c r="H956" s="246"/>
      <c r="I956" s="43"/>
      <c r="J956" s="43"/>
    </row>
    <row r="957" spans="2:11" ht="15.75" hidden="1" customHeight="1" outlineLevel="2" x14ac:dyDescent="0.25">
      <c r="B957" s="237" t="s">
        <v>49</v>
      </c>
      <c r="C957" s="238"/>
      <c r="D957" s="247" t="str">
        <f>IF($D$121="","potrebné vyplniť v bode 1.4",$D$121)</f>
        <v>potrebné vyplniť v bode 1.4</v>
      </c>
      <c r="E957" s="247"/>
      <c r="F957" s="247"/>
      <c r="G957" s="247"/>
      <c r="H957" s="248"/>
      <c r="I957" s="43"/>
      <c r="J957" s="43"/>
    </row>
    <row r="958" spans="2:11" ht="15.75" hidden="1" customHeight="1" outlineLevel="2" x14ac:dyDescent="0.25">
      <c r="B958" s="237" t="s">
        <v>237</v>
      </c>
      <c r="C958" s="238"/>
      <c r="D958" s="249"/>
      <c r="E958" s="249"/>
      <c r="F958" s="249"/>
      <c r="G958" s="249"/>
      <c r="H958" s="250"/>
      <c r="I958" s="43"/>
      <c r="J958" t="str">
        <f>LEFT(D958,1)</f>
        <v/>
      </c>
    </row>
    <row r="959" spans="2:11" ht="15.75" hidden="1" customHeight="1" outlineLevel="2" x14ac:dyDescent="0.25">
      <c r="B959" s="237" t="s">
        <v>1283</v>
      </c>
      <c r="C959" s="238"/>
      <c r="D959" s="247" t="str">
        <f>$D$365</f>
        <v/>
      </c>
      <c r="E959" s="247"/>
      <c r="F959" s="247"/>
      <c r="G959" s="247"/>
      <c r="H959" s="248"/>
      <c r="I959" s="43"/>
      <c r="J959"/>
    </row>
    <row r="960" spans="2:11" ht="15.75" hidden="1" customHeight="1" outlineLevel="2" x14ac:dyDescent="0.25">
      <c r="B960" s="237" t="s">
        <v>238</v>
      </c>
      <c r="C960" s="238"/>
      <c r="D960" s="251"/>
      <c r="E960" s="251"/>
      <c r="F960" s="251"/>
      <c r="G960" s="251"/>
      <c r="H960" s="252"/>
      <c r="I960" s="43"/>
      <c r="J960" t="str">
        <f>LEFT(D960,1)</f>
        <v/>
      </c>
      <c r="K960" s="45" t="str">
        <f>IF(D960="","",IF(J960=J958,"","Projektová aktivita nespadá pod zvolený typ aktivity (rovnaké začiatočné písmená)"))</f>
        <v/>
      </c>
    </row>
    <row r="961" spans="2:11" ht="15.75" hidden="1" customHeight="1" outlineLevel="2" x14ac:dyDescent="0.25">
      <c r="B961" s="253" t="s">
        <v>50</v>
      </c>
      <c r="C961" s="254"/>
      <c r="D961" s="255"/>
      <c r="E961" s="256"/>
      <c r="F961" s="256"/>
      <c r="G961" s="256"/>
      <c r="H961" s="257"/>
      <c r="I961" s="43"/>
      <c r="J961" s="43"/>
    </row>
    <row r="962" spans="2:11" ht="15.75" hidden="1" customHeight="1" outlineLevel="2" x14ac:dyDescent="0.25">
      <c r="B962" s="253" t="s">
        <v>1339</v>
      </c>
      <c r="C962" s="254"/>
      <c r="D962" s="258" t="str">
        <f>IF(D960="","",LOOKUP(D960,Čiselník2!$H$3:$H$481,Čiselník2!$I$3:$I$481))</f>
        <v/>
      </c>
      <c r="E962" s="259"/>
      <c r="F962" s="259"/>
      <c r="G962" s="259"/>
      <c r="H962" s="260"/>
      <c r="I962" s="43"/>
      <c r="J962" s="43"/>
    </row>
    <row r="963" spans="2:11" ht="15.75" hidden="1" customHeight="1" outlineLevel="2" x14ac:dyDescent="0.25">
      <c r="B963" s="237" t="s">
        <v>1327</v>
      </c>
      <c r="C963" s="238"/>
      <c r="D963" s="261"/>
      <c r="E963" s="249"/>
      <c r="F963" s="249"/>
      <c r="G963" s="249"/>
      <c r="H963" s="250"/>
      <c r="I963" s="43"/>
      <c r="J963" s="43"/>
    </row>
    <row r="964" spans="2:11" ht="15.75" hidden="1" customHeight="1" outlineLevel="2" x14ac:dyDescent="0.25">
      <c r="B964" s="237" t="s">
        <v>1328</v>
      </c>
      <c r="C964" s="238"/>
      <c r="D964" s="239"/>
      <c r="E964" s="239"/>
      <c r="F964" s="239"/>
      <c r="G964" s="239"/>
      <c r="H964" s="240"/>
      <c r="I964" s="43"/>
      <c r="J964" s="43"/>
    </row>
    <row r="965" spans="2:11" ht="15.75" hidden="1" customHeight="1" outlineLevel="2" x14ac:dyDescent="0.25">
      <c r="B965" s="237" t="s">
        <v>1284</v>
      </c>
      <c r="C965" s="238"/>
      <c r="D965" s="239"/>
      <c r="E965" s="239"/>
      <c r="F965" s="239"/>
      <c r="G965" s="239"/>
      <c r="H965" s="240"/>
      <c r="I965" s="43"/>
      <c r="J965" s="43"/>
    </row>
    <row r="966" spans="2:11" ht="15.75" hidden="1" customHeight="1" outlineLevel="2" x14ac:dyDescent="0.25">
      <c r="B966" s="237" t="s">
        <v>1285</v>
      </c>
      <c r="C966" s="238"/>
      <c r="D966" s="241"/>
      <c r="E966" s="241"/>
      <c r="F966" s="241"/>
      <c r="G966" s="241"/>
      <c r="H966" s="242"/>
      <c r="I966" s="43"/>
      <c r="J966" s="43"/>
    </row>
    <row r="967" spans="2:11" ht="15.75" hidden="1" customHeight="1" outlineLevel="1" x14ac:dyDescent="0.25">
      <c r="B967" s="211"/>
      <c r="C967" s="245"/>
      <c r="D967" s="262"/>
      <c r="E967" s="262"/>
      <c r="F967" s="262"/>
      <c r="G967" s="245"/>
      <c r="H967" s="246"/>
      <c r="I967" s="131"/>
      <c r="J967" s="131"/>
    </row>
    <row r="968" spans="2:11" ht="15.75" hidden="1" customHeight="1" outlineLevel="2" x14ac:dyDescent="0.25">
      <c r="B968" s="237" t="s">
        <v>49</v>
      </c>
      <c r="C968" s="238"/>
      <c r="D968" s="247" t="str">
        <f>IF($D$121="","potrebné vyplniť v bode 1.4",$D$121)</f>
        <v>potrebné vyplniť v bode 1.4</v>
      </c>
      <c r="E968" s="247"/>
      <c r="F968" s="247"/>
      <c r="G968" s="247"/>
      <c r="H968" s="248"/>
      <c r="I968" s="131"/>
      <c r="J968" s="131"/>
    </row>
    <row r="969" spans="2:11" ht="15.75" hidden="1" customHeight="1" outlineLevel="2" x14ac:dyDescent="0.25">
      <c r="B969" s="237" t="s">
        <v>237</v>
      </c>
      <c r="C969" s="238"/>
      <c r="D969" s="249"/>
      <c r="E969" s="249"/>
      <c r="F969" s="249"/>
      <c r="G969" s="249"/>
      <c r="H969" s="250"/>
      <c r="I969" s="131"/>
      <c r="J969" t="str">
        <f>LEFT(D969,1)</f>
        <v/>
      </c>
    </row>
    <row r="970" spans="2:11" ht="15.75" hidden="1" customHeight="1" outlineLevel="2" x14ac:dyDescent="0.25">
      <c r="B970" s="237" t="s">
        <v>1283</v>
      </c>
      <c r="C970" s="238"/>
      <c r="D970" s="247" t="str">
        <f>$D$365</f>
        <v/>
      </c>
      <c r="E970" s="247"/>
      <c r="F970" s="247"/>
      <c r="G970" s="247"/>
      <c r="H970" s="248"/>
      <c r="I970" s="131"/>
      <c r="J970"/>
    </row>
    <row r="971" spans="2:11" ht="15.75" hidden="1" customHeight="1" outlineLevel="2" x14ac:dyDescent="0.25">
      <c r="B971" s="237" t="s">
        <v>238</v>
      </c>
      <c r="C971" s="238"/>
      <c r="D971" s="251"/>
      <c r="E971" s="251"/>
      <c r="F971" s="251"/>
      <c r="G971" s="251"/>
      <c r="H971" s="252"/>
      <c r="I971" s="131"/>
      <c r="J971" t="str">
        <f>LEFT(D971,1)</f>
        <v/>
      </c>
      <c r="K971" s="45" t="str">
        <f>IF(D971="","",IF(J971=J969,"","Projektová aktivita nespadá pod zvolený typ aktivity (rovnaké začiatočné písmená)"))</f>
        <v/>
      </c>
    </row>
    <row r="972" spans="2:11" ht="15.75" hidden="1" customHeight="1" outlineLevel="2" x14ac:dyDescent="0.25">
      <c r="B972" s="253" t="s">
        <v>50</v>
      </c>
      <c r="C972" s="254"/>
      <c r="D972" s="255"/>
      <c r="E972" s="256"/>
      <c r="F972" s="256"/>
      <c r="G972" s="256"/>
      <c r="H972" s="257"/>
      <c r="I972" s="131"/>
      <c r="J972" s="131"/>
    </row>
    <row r="973" spans="2:11" ht="15.75" hidden="1" customHeight="1" outlineLevel="2" x14ac:dyDescent="0.25">
      <c r="B973" s="253" t="s">
        <v>1339</v>
      </c>
      <c r="C973" s="254"/>
      <c r="D973" s="258" t="str">
        <f>IF(D971="","",LOOKUP(D971,Čiselník2!$H$3:$H$481,Čiselník2!$I$3:$I$481))</f>
        <v/>
      </c>
      <c r="E973" s="259"/>
      <c r="F973" s="259"/>
      <c r="G973" s="259"/>
      <c r="H973" s="260"/>
      <c r="I973" s="131"/>
      <c r="J973" s="131"/>
    </row>
    <row r="974" spans="2:11" ht="15.75" hidden="1" customHeight="1" outlineLevel="2" x14ac:dyDescent="0.25">
      <c r="B974" s="237" t="s">
        <v>1327</v>
      </c>
      <c r="C974" s="238"/>
      <c r="D974" s="261"/>
      <c r="E974" s="249"/>
      <c r="F974" s="249"/>
      <c r="G974" s="249"/>
      <c r="H974" s="250"/>
      <c r="I974" s="131"/>
      <c r="J974" s="131"/>
    </row>
    <row r="975" spans="2:11" ht="15.75" hidden="1" customHeight="1" outlineLevel="2" x14ac:dyDescent="0.25">
      <c r="B975" s="237" t="s">
        <v>1328</v>
      </c>
      <c r="C975" s="238"/>
      <c r="D975" s="239"/>
      <c r="E975" s="239"/>
      <c r="F975" s="239"/>
      <c r="G975" s="239"/>
      <c r="H975" s="240"/>
      <c r="I975" s="131"/>
      <c r="J975" s="131"/>
    </row>
    <row r="976" spans="2:11" ht="15.75" hidden="1" customHeight="1" outlineLevel="2" x14ac:dyDescent="0.25">
      <c r="B976" s="237" t="s">
        <v>1284</v>
      </c>
      <c r="C976" s="238"/>
      <c r="D976" s="239"/>
      <c r="E976" s="239"/>
      <c r="F976" s="239"/>
      <c r="G976" s="239"/>
      <c r="H976" s="240"/>
      <c r="I976" s="131"/>
      <c r="J976" s="131"/>
    </row>
    <row r="977" spans="2:11" ht="15.75" hidden="1" customHeight="1" outlineLevel="2" x14ac:dyDescent="0.25">
      <c r="B977" s="237" t="s">
        <v>1285</v>
      </c>
      <c r="C977" s="238"/>
      <c r="D977" s="241"/>
      <c r="E977" s="241"/>
      <c r="F977" s="241"/>
      <c r="G977" s="241"/>
      <c r="H977" s="242"/>
      <c r="I977" s="131"/>
      <c r="J977" s="131"/>
    </row>
    <row r="978" spans="2:11" ht="15.75" hidden="1" customHeight="1" outlineLevel="1" x14ac:dyDescent="0.25">
      <c r="B978" s="211"/>
      <c r="C978" s="245"/>
      <c r="D978" s="262"/>
      <c r="E978" s="262"/>
      <c r="F978" s="262"/>
      <c r="G978" s="245"/>
      <c r="H978" s="246"/>
      <c r="I978" s="131"/>
      <c r="J978" s="131"/>
    </row>
    <row r="979" spans="2:11" ht="15.75" hidden="1" customHeight="1" outlineLevel="2" x14ac:dyDescent="0.25">
      <c r="B979" s="237" t="s">
        <v>49</v>
      </c>
      <c r="C979" s="238"/>
      <c r="D979" s="247" t="str">
        <f>IF($D$121="","potrebné vyplniť v bode 1.4",$D$121)</f>
        <v>potrebné vyplniť v bode 1.4</v>
      </c>
      <c r="E979" s="247"/>
      <c r="F979" s="247"/>
      <c r="G979" s="247"/>
      <c r="H979" s="248"/>
      <c r="I979" s="131"/>
      <c r="J979" s="131"/>
    </row>
    <row r="980" spans="2:11" ht="15.75" hidden="1" customHeight="1" outlineLevel="2" x14ac:dyDescent="0.25">
      <c r="B980" s="237" t="s">
        <v>237</v>
      </c>
      <c r="C980" s="238"/>
      <c r="D980" s="249"/>
      <c r="E980" s="249"/>
      <c r="F980" s="249"/>
      <c r="G980" s="249"/>
      <c r="H980" s="250"/>
      <c r="I980" s="131"/>
      <c r="J980" t="str">
        <f>LEFT(D980,1)</f>
        <v/>
      </c>
    </row>
    <row r="981" spans="2:11" ht="15.75" hidden="1" customHeight="1" outlineLevel="2" x14ac:dyDescent="0.25">
      <c r="B981" s="237" t="s">
        <v>1283</v>
      </c>
      <c r="C981" s="238"/>
      <c r="D981" s="247" t="str">
        <f>$D$365</f>
        <v/>
      </c>
      <c r="E981" s="247"/>
      <c r="F981" s="247"/>
      <c r="G981" s="247"/>
      <c r="H981" s="248"/>
      <c r="I981" s="131"/>
      <c r="J981"/>
    </row>
    <row r="982" spans="2:11" ht="15.75" hidden="1" customHeight="1" outlineLevel="2" x14ac:dyDescent="0.25">
      <c r="B982" s="237" t="s">
        <v>238</v>
      </c>
      <c r="C982" s="238"/>
      <c r="D982" s="251"/>
      <c r="E982" s="251"/>
      <c r="F982" s="251"/>
      <c r="G982" s="251"/>
      <c r="H982" s="252"/>
      <c r="I982" s="131"/>
      <c r="J982" t="str">
        <f>LEFT(D982,1)</f>
        <v/>
      </c>
      <c r="K982" s="45" t="str">
        <f>IF(D982="","",IF(J982=J980,"","Projektová aktivita nespadá pod zvolený typ aktivity (rovnaké začiatočné písmená)"))</f>
        <v/>
      </c>
    </row>
    <row r="983" spans="2:11" ht="15.75" hidden="1" customHeight="1" outlineLevel="2" x14ac:dyDescent="0.25">
      <c r="B983" s="253" t="s">
        <v>50</v>
      </c>
      <c r="C983" s="254"/>
      <c r="D983" s="255"/>
      <c r="E983" s="256"/>
      <c r="F983" s="256"/>
      <c r="G983" s="256"/>
      <c r="H983" s="257"/>
      <c r="I983" s="131"/>
      <c r="J983" s="131"/>
    </row>
    <row r="984" spans="2:11" ht="15.75" hidden="1" customHeight="1" outlineLevel="2" x14ac:dyDescent="0.25">
      <c r="B984" s="253" t="s">
        <v>1339</v>
      </c>
      <c r="C984" s="254"/>
      <c r="D984" s="258" t="str">
        <f>IF(D982="","",LOOKUP(D982,Čiselník2!$H$3:$H$481,Čiselník2!$I$3:$I$481))</f>
        <v/>
      </c>
      <c r="E984" s="259"/>
      <c r="F984" s="259"/>
      <c r="G984" s="259"/>
      <c r="H984" s="260"/>
      <c r="I984" s="131"/>
      <c r="J984" s="131"/>
    </row>
    <row r="985" spans="2:11" ht="15.75" hidden="1" customHeight="1" outlineLevel="2" x14ac:dyDescent="0.25">
      <c r="B985" s="237" t="s">
        <v>1327</v>
      </c>
      <c r="C985" s="238"/>
      <c r="D985" s="261"/>
      <c r="E985" s="249"/>
      <c r="F985" s="249"/>
      <c r="G985" s="249"/>
      <c r="H985" s="250"/>
      <c r="I985" s="131"/>
      <c r="J985" s="131"/>
    </row>
    <row r="986" spans="2:11" ht="15.75" hidden="1" customHeight="1" outlineLevel="2" x14ac:dyDescent="0.25">
      <c r="B986" s="237" t="s">
        <v>1328</v>
      </c>
      <c r="C986" s="238"/>
      <c r="D986" s="239"/>
      <c r="E986" s="239"/>
      <c r="F986" s="239"/>
      <c r="G986" s="239"/>
      <c r="H986" s="240"/>
      <c r="I986" s="131"/>
      <c r="J986" s="131"/>
    </row>
    <row r="987" spans="2:11" ht="15.75" hidden="1" customHeight="1" outlineLevel="2" x14ac:dyDescent="0.25">
      <c r="B987" s="237" t="s">
        <v>1284</v>
      </c>
      <c r="C987" s="238"/>
      <c r="D987" s="239"/>
      <c r="E987" s="239"/>
      <c r="F987" s="239"/>
      <c r="G987" s="239"/>
      <c r="H987" s="240"/>
      <c r="I987" s="131"/>
      <c r="J987" s="131"/>
    </row>
    <row r="988" spans="2:11" ht="15.75" hidden="1" customHeight="1" outlineLevel="2" x14ac:dyDescent="0.25">
      <c r="B988" s="237" t="s">
        <v>1285</v>
      </c>
      <c r="C988" s="238"/>
      <c r="D988" s="241"/>
      <c r="E988" s="241"/>
      <c r="F988" s="241"/>
      <c r="G988" s="241"/>
      <c r="H988" s="242"/>
      <c r="I988" s="131"/>
      <c r="J988" s="131"/>
    </row>
    <row r="989" spans="2:11" ht="15.75" hidden="1" customHeight="1" outlineLevel="1" x14ac:dyDescent="0.25">
      <c r="B989" s="211"/>
      <c r="C989" s="245"/>
      <c r="D989" s="262"/>
      <c r="E989" s="262"/>
      <c r="F989" s="262"/>
      <c r="G989" s="245"/>
      <c r="H989" s="246"/>
      <c r="I989" s="131"/>
      <c r="J989" s="131"/>
    </row>
    <row r="990" spans="2:11" ht="15.75" hidden="1" customHeight="1" outlineLevel="2" x14ac:dyDescent="0.25">
      <c r="B990" s="237" t="s">
        <v>49</v>
      </c>
      <c r="C990" s="238"/>
      <c r="D990" s="247" t="str">
        <f>IF($D$121="","potrebné vyplniť v bode 1.4",$D$121)</f>
        <v>potrebné vyplniť v bode 1.4</v>
      </c>
      <c r="E990" s="247"/>
      <c r="F990" s="247"/>
      <c r="G990" s="247"/>
      <c r="H990" s="248"/>
      <c r="I990" s="131"/>
      <c r="J990" s="131"/>
    </row>
    <row r="991" spans="2:11" ht="15.75" hidden="1" customHeight="1" outlineLevel="2" x14ac:dyDescent="0.25">
      <c r="B991" s="237" t="s">
        <v>237</v>
      </c>
      <c r="C991" s="238"/>
      <c r="D991" s="249"/>
      <c r="E991" s="249"/>
      <c r="F991" s="249"/>
      <c r="G991" s="249"/>
      <c r="H991" s="250"/>
      <c r="I991" s="131"/>
      <c r="J991" t="str">
        <f>LEFT(D991,1)</f>
        <v/>
      </c>
    </row>
    <row r="992" spans="2:11" ht="15.75" hidden="1" customHeight="1" outlineLevel="2" x14ac:dyDescent="0.25">
      <c r="B992" s="237" t="s">
        <v>1283</v>
      </c>
      <c r="C992" s="238"/>
      <c r="D992" s="247" t="str">
        <f>$D$365</f>
        <v/>
      </c>
      <c r="E992" s="247"/>
      <c r="F992" s="247"/>
      <c r="G992" s="247"/>
      <c r="H992" s="248"/>
      <c r="I992" s="131"/>
      <c r="J992"/>
    </row>
    <row r="993" spans="2:11" ht="15.75" hidden="1" customHeight="1" outlineLevel="2" x14ac:dyDescent="0.25">
      <c r="B993" s="237" t="s">
        <v>238</v>
      </c>
      <c r="C993" s="238"/>
      <c r="D993" s="251"/>
      <c r="E993" s="251"/>
      <c r="F993" s="251"/>
      <c r="G993" s="251"/>
      <c r="H993" s="252"/>
      <c r="I993" s="131"/>
      <c r="J993" t="str">
        <f>LEFT(D993,1)</f>
        <v/>
      </c>
      <c r="K993" s="45" t="str">
        <f>IF(D993="","",IF(J993=J991,"","Projektová aktivita nespadá pod zvolený typ aktivity (rovnaké začiatočné písmená)"))</f>
        <v/>
      </c>
    </row>
    <row r="994" spans="2:11" ht="15.75" hidden="1" customHeight="1" outlineLevel="2" x14ac:dyDescent="0.25">
      <c r="B994" s="253" t="s">
        <v>50</v>
      </c>
      <c r="C994" s="254"/>
      <c r="D994" s="255"/>
      <c r="E994" s="256"/>
      <c r="F994" s="256"/>
      <c r="G994" s="256"/>
      <c r="H994" s="257"/>
      <c r="I994" s="131"/>
      <c r="J994" s="131"/>
    </row>
    <row r="995" spans="2:11" ht="15.75" hidden="1" customHeight="1" outlineLevel="2" x14ac:dyDescent="0.25">
      <c r="B995" s="253" t="s">
        <v>1339</v>
      </c>
      <c r="C995" s="254"/>
      <c r="D995" s="258" t="str">
        <f>IF(D993="","",LOOKUP(D993,Čiselník2!$H$3:$H$481,Čiselník2!$I$3:$I$481))</f>
        <v/>
      </c>
      <c r="E995" s="259"/>
      <c r="F995" s="259"/>
      <c r="G995" s="259"/>
      <c r="H995" s="260"/>
      <c r="I995" s="131"/>
      <c r="J995" s="131"/>
    </row>
    <row r="996" spans="2:11" ht="15.75" hidden="1" customHeight="1" outlineLevel="2" x14ac:dyDescent="0.25">
      <c r="B996" s="237" t="s">
        <v>1327</v>
      </c>
      <c r="C996" s="238"/>
      <c r="D996" s="261"/>
      <c r="E996" s="249"/>
      <c r="F996" s="249"/>
      <c r="G996" s="249"/>
      <c r="H996" s="250"/>
      <c r="I996" s="131"/>
      <c r="J996" s="131"/>
    </row>
    <row r="997" spans="2:11" ht="15.75" hidden="1" customHeight="1" outlineLevel="2" x14ac:dyDescent="0.25">
      <c r="B997" s="237" t="s">
        <v>1328</v>
      </c>
      <c r="C997" s="238"/>
      <c r="D997" s="239"/>
      <c r="E997" s="239"/>
      <c r="F997" s="239"/>
      <c r="G997" s="239"/>
      <c r="H997" s="240"/>
      <c r="I997" s="131"/>
      <c r="J997" s="131"/>
    </row>
    <row r="998" spans="2:11" ht="15.75" hidden="1" customHeight="1" outlineLevel="2" x14ac:dyDescent="0.25">
      <c r="B998" s="237" t="s">
        <v>1284</v>
      </c>
      <c r="C998" s="238"/>
      <c r="D998" s="239"/>
      <c r="E998" s="239"/>
      <c r="F998" s="239"/>
      <c r="G998" s="239"/>
      <c r="H998" s="240"/>
      <c r="I998" s="131"/>
      <c r="J998" s="131"/>
    </row>
    <row r="999" spans="2:11" ht="15.75" hidden="1" customHeight="1" outlineLevel="2" x14ac:dyDescent="0.25">
      <c r="B999" s="237" t="s">
        <v>1285</v>
      </c>
      <c r="C999" s="238"/>
      <c r="D999" s="241"/>
      <c r="E999" s="241"/>
      <c r="F999" s="241"/>
      <c r="G999" s="241"/>
      <c r="H999" s="242"/>
      <c r="I999" s="131"/>
      <c r="J999" s="131"/>
    </row>
    <row r="1000" spans="2:11" ht="15.75" hidden="1" customHeight="1" outlineLevel="1" x14ac:dyDescent="0.25">
      <c r="B1000" s="211"/>
      <c r="C1000" s="245"/>
      <c r="D1000" s="262"/>
      <c r="E1000" s="262"/>
      <c r="F1000" s="262"/>
      <c r="G1000" s="245"/>
      <c r="H1000" s="246"/>
      <c r="I1000" s="131"/>
      <c r="J1000" s="131"/>
    </row>
    <row r="1001" spans="2:11" ht="15.75" hidden="1" customHeight="1" outlineLevel="2" x14ac:dyDescent="0.25">
      <c r="B1001" s="237" t="s">
        <v>49</v>
      </c>
      <c r="C1001" s="238"/>
      <c r="D1001" s="247" t="str">
        <f>IF($D$121="","potrebné vyplniť v bode 1.4",$D$121)</f>
        <v>potrebné vyplniť v bode 1.4</v>
      </c>
      <c r="E1001" s="247"/>
      <c r="F1001" s="247"/>
      <c r="G1001" s="247"/>
      <c r="H1001" s="248"/>
      <c r="I1001" s="131"/>
      <c r="J1001" s="131"/>
    </row>
    <row r="1002" spans="2:11" ht="15.75" hidden="1" customHeight="1" outlineLevel="2" x14ac:dyDescent="0.25">
      <c r="B1002" s="237" t="s">
        <v>237</v>
      </c>
      <c r="C1002" s="238"/>
      <c r="D1002" s="249"/>
      <c r="E1002" s="249"/>
      <c r="F1002" s="249"/>
      <c r="G1002" s="249"/>
      <c r="H1002" s="250"/>
      <c r="I1002" s="131"/>
      <c r="J1002" t="str">
        <f>LEFT(D1002,1)</f>
        <v/>
      </c>
    </row>
    <row r="1003" spans="2:11" ht="15.75" hidden="1" customHeight="1" outlineLevel="2" x14ac:dyDescent="0.25">
      <c r="B1003" s="237" t="s">
        <v>1283</v>
      </c>
      <c r="C1003" s="238"/>
      <c r="D1003" s="247" t="str">
        <f>$D$365</f>
        <v/>
      </c>
      <c r="E1003" s="247"/>
      <c r="F1003" s="247"/>
      <c r="G1003" s="247"/>
      <c r="H1003" s="248"/>
      <c r="I1003" s="131"/>
      <c r="J1003"/>
    </row>
    <row r="1004" spans="2:11" ht="15.75" hidden="1" customHeight="1" outlineLevel="2" x14ac:dyDescent="0.25">
      <c r="B1004" s="237" t="s">
        <v>238</v>
      </c>
      <c r="C1004" s="238"/>
      <c r="D1004" s="251"/>
      <c r="E1004" s="251"/>
      <c r="F1004" s="251"/>
      <c r="G1004" s="251"/>
      <c r="H1004" s="252"/>
      <c r="I1004" s="131"/>
      <c r="J1004" t="str">
        <f>LEFT(D1004,1)</f>
        <v/>
      </c>
      <c r="K1004" s="45" t="str">
        <f>IF(D1004="","",IF(J1004=J1002,"","Projektová aktivita nespadá pod zvolený typ aktivity (rovnaké začiatočné písmená)"))</f>
        <v/>
      </c>
    </row>
    <row r="1005" spans="2:11" ht="15.75" hidden="1" customHeight="1" outlineLevel="2" x14ac:dyDescent="0.25">
      <c r="B1005" s="253" t="s">
        <v>50</v>
      </c>
      <c r="C1005" s="254"/>
      <c r="D1005" s="255"/>
      <c r="E1005" s="256"/>
      <c r="F1005" s="256"/>
      <c r="G1005" s="256"/>
      <c r="H1005" s="257"/>
      <c r="I1005" s="131"/>
      <c r="J1005" s="131"/>
    </row>
    <row r="1006" spans="2:11" ht="15.75" hidden="1" customHeight="1" outlineLevel="2" x14ac:dyDescent="0.25">
      <c r="B1006" s="253" t="s">
        <v>1339</v>
      </c>
      <c r="C1006" s="254"/>
      <c r="D1006" s="258" t="str">
        <f>IF(D1004="","",LOOKUP(D1004,Čiselník2!$H$3:$H$481,Čiselník2!$I$3:$I$481))</f>
        <v/>
      </c>
      <c r="E1006" s="259"/>
      <c r="F1006" s="259"/>
      <c r="G1006" s="259"/>
      <c r="H1006" s="260"/>
      <c r="I1006" s="131"/>
      <c r="J1006" s="131"/>
    </row>
    <row r="1007" spans="2:11" ht="15.75" hidden="1" customHeight="1" outlineLevel="2" x14ac:dyDescent="0.25">
      <c r="B1007" s="237" t="s">
        <v>1327</v>
      </c>
      <c r="C1007" s="238"/>
      <c r="D1007" s="261"/>
      <c r="E1007" s="249"/>
      <c r="F1007" s="249"/>
      <c r="G1007" s="249"/>
      <c r="H1007" s="250"/>
      <c r="I1007" s="131"/>
      <c r="J1007" s="131"/>
    </row>
    <row r="1008" spans="2:11" ht="15.75" hidden="1" customHeight="1" outlineLevel="2" x14ac:dyDescent="0.25">
      <c r="B1008" s="237" t="s">
        <v>1328</v>
      </c>
      <c r="C1008" s="238"/>
      <c r="D1008" s="239"/>
      <c r="E1008" s="239"/>
      <c r="F1008" s="239"/>
      <c r="G1008" s="239"/>
      <c r="H1008" s="240"/>
      <c r="I1008" s="131"/>
      <c r="J1008" s="131"/>
    </row>
    <row r="1009" spans="2:11" ht="15.75" hidden="1" customHeight="1" outlineLevel="2" x14ac:dyDescent="0.25">
      <c r="B1009" s="237" t="s">
        <v>1284</v>
      </c>
      <c r="C1009" s="238"/>
      <c r="D1009" s="239"/>
      <c r="E1009" s="239"/>
      <c r="F1009" s="239"/>
      <c r="G1009" s="239"/>
      <c r="H1009" s="240"/>
      <c r="I1009" s="131"/>
      <c r="J1009" s="131"/>
    </row>
    <row r="1010" spans="2:11" ht="15.75" hidden="1" customHeight="1" outlineLevel="2" x14ac:dyDescent="0.25">
      <c r="B1010" s="237" t="s">
        <v>1285</v>
      </c>
      <c r="C1010" s="238"/>
      <c r="D1010" s="241"/>
      <c r="E1010" s="241"/>
      <c r="F1010" s="241"/>
      <c r="G1010" s="241"/>
      <c r="H1010" s="242"/>
      <c r="I1010" s="131"/>
      <c r="J1010" s="131"/>
    </row>
    <row r="1011" spans="2:11" ht="15.75" hidden="1" customHeight="1" outlineLevel="1" x14ac:dyDescent="0.25">
      <c r="B1011" s="211"/>
      <c r="C1011" s="245"/>
      <c r="D1011" s="262"/>
      <c r="E1011" s="262"/>
      <c r="F1011" s="262"/>
      <c r="G1011" s="245"/>
      <c r="H1011" s="246"/>
      <c r="I1011" s="131"/>
      <c r="J1011" s="131"/>
    </row>
    <row r="1012" spans="2:11" ht="15.75" hidden="1" customHeight="1" outlineLevel="2" x14ac:dyDescent="0.25">
      <c r="B1012" s="237" t="s">
        <v>49</v>
      </c>
      <c r="C1012" s="238"/>
      <c r="D1012" s="247" t="str">
        <f>IF($D$121="","potrebné vyplniť v bode 1.4",$D$121)</f>
        <v>potrebné vyplniť v bode 1.4</v>
      </c>
      <c r="E1012" s="247"/>
      <c r="F1012" s="247"/>
      <c r="G1012" s="247"/>
      <c r="H1012" s="248"/>
      <c r="I1012" s="131"/>
      <c r="J1012" s="131"/>
    </row>
    <row r="1013" spans="2:11" ht="15.75" hidden="1" customHeight="1" outlineLevel="2" x14ac:dyDescent="0.25">
      <c r="B1013" s="237" t="s">
        <v>237</v>
      </c>
      <c r="C1013" s="238"/>
      <c r="D1013" s="249"/>
      <c r="E1013" s="249"/>
      <c r="F1013" s="249"/>
      <c r="G1013" s="249"/>
      <c r="H1013" s="250"/>
      <c r="I1013" s="131"/>
      <c r="J1013" t="str">
        <f>LEFT(D1013,1)</f>
        <v/>
      </c>
    </row>
    <row r="1014" spans="2:11" ht="15.75" hidden="1" customHeight="1" outlineLevel="2" x14ac:dyDescent="0.25">
      <c r="B1014" s="237" t="s">
        <v>1283</v>
      </c>
      <c r="C1014" s="238"/>
      <c r="D1014" s="247" t="str">
        <f>$D$365</f>
        <v/>
      </c>
      <c r="E1014" s="247"/>
      <c r="F1014" s="247"/>
      <c r="G1014" s="247"/>
      <c r="H1014" s="248"/>
      <c r="I1014" s="131"/>
      <c r="J1014"/>
    </row>
    <row r="1015" spans="2:11" ht="15.75" hidden="1" customHeight="1" outlineLevel="2" x14ac:dyDescent="0.25">
      <c r="B1015" s="237" t="s">
        <v>238</v>
      </c>
      <c r="C1015" s="238"/>
      <c r="D1015" s="251"/>
      <c r="E1015" s="251"/>
      <c r="F1015" s="251"/>
      <c r="G1015" s="251"/>
      <c r="H1015" s="252"/>
      <c r="I1015" s="131"/>
      <c r="J1015" t="str">
        <f>LEFT(D1015,1)</f>
        <v/>
      </c>
      <c r="K1015" s="45" t="str">
        <f>IF(D1015="","",IF(J1015=J1013,"","Projektová aktivita nespadá pod zvolený typ aktivity (rovnaké začiatočné písmená)"))</f>
        <v/>
      </c>
    </row>
    <row r="1016" spans="2:11" ht="15.75" hidden="1" customHeight="1" outlineLevel="2" x14ac:dyDescent="0.25">
      <c r="B1016" s="253" t="s">
        <v>50</v>
      </c>
      <c r="C1016" s="254"/>
      <c r="D1016" s="255"/>
      <c r="E1016" s="256"/>
      <c r="F1016" s="256"/>
      <c r="G1016" s="256"/>
      <c r="H1016" s="257"/>
      <c r="I1016" s="131"/>
      <c r="J1016" s="131"/>
    </row>
    <row r="1017" spans="2:11" ht="15.75" hidden="1" customHeight="1" outlineLevel="2" x14ac:dyDescent="0.25">
      <c r="B1017" s="253" t="s">
        <v>1339</v>
      </c>
      <c r="C1017" s="254"/>
      <c r="D1017" s="258" t="str">
        <f>IF(D1015="","",LOOKUP(D1015,Čiselník2!$H$3:$H$481,Čiselník2!$I$3:$I$481))</f>
        <v/>
      </c>
      <c r="E1017" s="259"/>
      <c r="F1017" s="259"/>
      <c r="G1017" s="259"/>
      <c r="H1017" s="260"/>
      <c r="I1017" s="131"/>
      <c r="J1017" s="131"/>
    </row>
    <row r="1018" spans="2:11" ht="15.75" hidden="1" customHeight="1" outlineLevel="2" x14ac:dyDescent="0.25">
      <c r="B1018" s="237" t="s">
        <v>1327</v>
      </c>
      <c r="C1018" s="238"/>
      <c r="D1018" s="261"/>
      <c r="E1018" s="249"/>
      <c r="F1018" s="249"/>
      <c r="G1018" s="249"/>
      <c r="H1018" s="250"/>
      <c r="I1018" s="131"/>
      <c r="J1018" s="131"/>
    </row>
    <row r="1019" spans="2:11" ht="15.75" hidden="1" customHeight="1" outlineLevel="2" x14ac:dyDescent="0.25">
      <c r="B1019" s="237" t="s">
        <v>1328</v>
      </c>
      <c r="C1019" s="238"/>
      <c r="D1019" s="239"/>
      <c r="E1019" s="239"/>
      <c r="F1019" s="239"/>
      <c r="G1019" s="239"/>
      <c r="H1019" s="240"/>
      <c r="I1019" s="131"/>
      <c r="J1019" s="131"/>
    </row>
    <row r="1020" spans="2:11" ht="15.75" hidden="1" customHeight="1" outlineLevel="2" x14ac:dyDescent="0.25">
      <c r="B1020" s="237" t="s">
        <v>1284</v>
      </c>
      <c r="C1020" s="238"/>
      <c r="D1020" s="239"/>
      <c r="E1020" s="239"/>
      <c r="F1020" s="239"/>
      <c r="G1020" s="239"/>
      <c r="H1020" s="240"/>
      <c r="I1020" s="131"/>
      <c r="J1020" s="131"/>
    </row>
    <row r="1021" spans="2:11" ht="15.75" hidden="1" customHeight="1" outlineLevel="2" x14ac:dyDescent="0.25">
      <c r="B1021" s="237" t="s">
        <v>1285</v>
      </c>
      <c r="C1021" s="238"/>
      <c r="D1021" s="241"/>
      <c r="E1021" s="241"/>
      <c r="F1021" s="241"/>
      <c r="G1021" s="241"/>
      <c r="H1021" s="242"/>
      <c r="I1021" s="131"/>
      <c r="J1021" s="131"/>
    </row>
    <row r="1022" spans="2:11" ht="15.75" hidden="1" customHeight="1" outlineLevel="1" x14ac:dyDescent="0.25">
      <c r="B1022" s="211"/>
      <c r="C1022" s="245"/>
      <c r="D1022" s="262"/>
      <c r="E1022" s="262"/>
      <c r="F1022" s="262"/>
      <c r="G1022" s="245"/>
      <c r="H1022" s="246"/>
      <c r="I1022" s="131"/>
      <c r="J1022" s="131"/>
    </row>
    <row r="1023" spans="2:11" ht="15.75" hidden="1" customHeight="1" outlineLevel="2" x14ac:dyDescent="0.25">
      <c r="B1023" s="237" t="s">
        <v>49</v>
      </c>
      <c r="C1023" s="238"/>
      <c r="D1023" s="247" t="str">
        <f>IF($D$121="","potrebné vyplniť v bode 1.4",$D$121)</f>
        <v>potrebné vyplniť v bode 1.4</v>
      </c>
      <c r="E1023" s="247"/>
      <c r="F1023" s="247"/>
      <c r="G1023" s="247"/>
      <c r="H1023" s="248"/>
      <c r="I1023" s="131"/>
      <c r="J1023" s="131"/>
    </row>
    <row r="1024" spans="2:11" ht="15.75" hidden="1" customHeight="1" outlineLevel="2" x14ac:dyDescent="0.25">
      <c r="B1024" s="237" t="s">
        <v>237</v>
      </c>
      <c r="C1024" s="238"/>
      <c r="D1024" s="249"/>
      <c r="E1024" s="249"/>
      <c r="F1024" s="249"/>
      <c r="G1024" s="249"/>
      <c r="H1024" s="250"/>
      <c r="I1024" s="131"/>
      <c r="J1024" t="str">
        <f>LEFT(D1024,1)</f>
        <v/>
      </c>
    </row>
    <row r="1025" spans="2:11" ht="15.75" hidden="1" customHeight="1" outlineLevel="2" x14ac:dyDescent="0.25">
      <c r="B1025" s="237" t="s">
        <v>1283</v>
      </c>
      <c r="C1025" s="238"/>
      <c r="D1025" s="247" t="str">
        <f>$D$365</f>
        <v/>
      </c>
      <c r="E1025" s="247"/>
      <c r="F1025" s="247"/>
      <c r="G1025" s="247"/>
      <c r="H1025" s="248"/>
      <c r="I1025" s="131"/>
      <c r="J1025"/>
    </row>
    <row r="1026" spans="2:11" ht="15.75" hidden="1" customHeight="1" outlineLevel="2" x14ac:dyDescent="0.25">
      <c r="B1026" s="237" t="s">
        <v>238</v>
      </c>
      <c r="C1026" s="238"/>
      <c r="D1026" s="251"/>
      <c r="E1026" s="251"/>
      <c r="F1026" s="251"/>
      <c r="G1026" s="251"/>
      <c r="H1026" s="252"/>
      <c r="I1026" s="131"/>
      <c r="J1026" t="str">
        <f>LEFT(D1026,1)</f>
        <v/>
      </c>
      <c r="K1026" s="45" t="str">
        <f>IF(D1026="","",IF(J1026=J1024,"","Projektová aktivita nespadá pod zvolený typ aktivity (rovnaké začiatočné písmená)"))</f>
        <v/>
      </c>
    </row>
    <row r="1027" spans="2:11" ht="15.75" hidden="1" customHeight="1" outlineLevel="2" x14ac:dyDescent="0.25">
      <c r="B1027" s="253" t="s">
        <v>50</v>
      </c>
      <c r="C1027" s="254"/>
      <c r="D1027" s="255"/>
      <c r="E1027" s="256"/>
      <c r="F1027" s="256"/>
      <c r="G1027" s="256"/>
      <c r="H1027" s="257"/>
      <c r="I1027" s="131"/>
      <c r="J1027" s="131"/>
    </row>
    <row r="1028" spans="2:11" ht="15.75" hidden="1" customHeight="1" outlineLevel="2" x14ac:dyDescent="0.25">
      <c r="B1028" s="253" t="s">
        <v>1339</v>
      </c>
      <c r="C1028" s="254"/>
      <c r="D1028" s="258" t="str">
        <f>IF(D1026="","",LOOKUP(D1026,Čiselník2!$H$3:$H$481,Čiselník2!$I$3:$I$481))</f>
        <v/>
      </c>
      <c r="E1028" s="259"/>
      <c r="F1028" s="259"/>
      <c r="G1028" s="259"/>
      <c r="H1028" s="260"/>
      <c r="I1028" s="131"/>
      <c r="J1028" s="131"/>
    </row>
    <row r="1029" spans="2:11" ht="15.75" hidden="1" customHeight="1" outlineLevel="2" x14ac:dyDescent="0.25">
      <c r="B1029" s="237" t="s">
        <v>1327</v>
      </c>
      <c r="C1029" s="238"/>
      <c r="D1029" s="261"/>
      <c r="E1029" s="249"/>
      <c r="F1029" s="249"/>
      <c r="G1029" s="249"/>
      <c r="H1029" s="250"/>
      <c r="I1029" s="131"/>
      <c r="J1029" s="131"/>
    </row>
    <row r="1030" spans="2:11" ht="15.75" hidden="1" customHeight="1" outlineLevel="2" x14ac:dyDescent="0.25">
      <c r="B1030" s="237" t="s">
        <v>1328</v>
      </c>
      <c r="C1030" s="238"/>
      <c r="D1030" s="239"/>
      <c r="E1030" s="239"/>
      <c r="F1030" s="239"/>
      <c r="G1030" s="239"/>
      <c r="H1030" s="240"/>
      <c r="I1030" s="131"/>
      <c r="J1030" s="131"/>
    </row>
    <row r="1031" spans="2:11" ht="15.75" hidden="1" customHeight="1" outlineLevel="2" x14ac:dyDescent="0.25">
      <c r="B1031" s="237" t="s">
        <v>1284</v>
      </c>
      <c r="C1031" s="238"/>
      <c r="D1031" s="239"/>
      <c r="E1031" s="239"/>
      <c r="F1031" s="239"/>
      <c r="G1031" s="239"/>
      <c r="H1031" s="240"/>
      <c r="I1031" s="131"/>
      <c r="J1031" s="131"/>
    </row>
    <row r="1032" spans="2:11" ht="15.75" hidden="1" customHeight="1" outlineLevel="2" x14ac:dyDescent="0.25">
      <c r="B1032" s="237" t="s">
        <v>1285</v>
      </c>
      <c r="C1032" s="238"/>
      <c r="D1032" s="241"/>
      <c r="E1032" s="241"/>
      <c r="F1032" s="241"/>
      <c r="G1032" s="241"/>
      <c r="H1032" s="242"/>
      <c r="I1032" s="131"/>
      <c r="J1032" s="131"/>
    </row>
    <row r="1033" spans="2:11" ht="15.75" hidden="1" customHeight="1" outlineLevel="1" x14ac:dyDescent="0.25">
      <c r="B1033" s="211"/>
      <c r="C1033" s="245"/>
      <c r="D1033" s="262"/>
      <c r="E1033" s="262"/>
      <c r="F1033" s="262"/>
      <c r="G1033" s="245"/>
      <c r="H1033" s="246"/>
      <c r="I1033" s="131"/>
      <c r="J1033" s="131"/>
    </row>
    <row r="1034" spans="2:11" ht="15.75" hidden="1" customHeight="1" outlineLevel="2" x14ac:dyDescent="0.25">
      <c r="B1034" s="237" t="s">
        <v>49</v>
      </c>
      <c r="C1034" s="238"/>
      <c r="D1034" s="247" t="str">
        <f>IF($D$121="","potrebné vyplniť v bode 1.4",$D$121)</f>
        <v>potrebné vyplniť v bode 1.4</v>
      </c>
      <c r="E1034" s="247"/>
      <c r="F1034" s="247"/>
      <c r="G1034" s="247"/>
      <c r="H1034" s="248"/>
      <c r="I1034" s="131"/>
      <c r="J1034" s="131"/>
    </row>
    <row r="1035" spans="2:11" ht="15.75" hidden="1" customHeight="1" outlineLevel="2" x14ac:dyDescent="0.25">
      <c r="B1035" s="237" t="s">
        <v>237</v>
      </c>
      <c r="C1035" s="238"/>
      <c r="D1035" s="249"/>
      <c r="E1035" s="249"/>
      <c r="F1035" s="249"/>
      <c r="G1035" s="249"/>
      <c r="H1035" s="250"/>
      <c r="I1035" s="131"/>
      <c r="J1035" t="str">
        <f>LEFT(D1035,1)</f>
        <v/>
      </c>
    </row>
    <row r="1036" spans="2:11" ht="15.75" hidden="1" customHeight="1" outlineLevel="2" x14ac:dyDescent="0.25">
      <c r="B1036" s="237" t="s">
        <v>1283</v>
      </c>
      <c r="C1036" s="238"/>
      <c r="D1036" s="247" t="str">
        <f>$D$365</f>
        <v/>
      </c>
      <c r="E1036" s="247"/>
      <c r="F1036" s="247"/>
      <c r="G1036" s="247"/>
      <c r="H1036" s="248"/>
      <c r="I1036" s="131"/>
      <c r="J1036"/>
    </row>
    <row r="1037" spans="2:11" ht="15.75" hidden="1" customHeight="1" outlineLevel="2" x14ac:dyDescent="0.25">
      <c r="B1037" s="237" t="s">
        <v>238</v>
      </c>
      <c r="C1037" s="238"/>
      <c r="D1037" s="251"/>
      <c r="E1037" s="251"/>
      <c r="F1037" s="251"/>
      <c r="G1037" s="251"/>
      <c r="H1037" s="252"/>
      <c r="I1037" s="131"/>
      <c r="J1037" t="str">
        <f>LEFT(D1037,1)</f>
        <v/>
      </c>
      <c r="K1037" s="45" t="str">
        <f>IF(D1037="","",IF(J1037=J1035,"","Projektová aktivita nespadá pod zvolený typ aktivity (rovnaké začiatočné písmená)"))</f>
        <v/>
      </c>
    </row>
    <row r="1038" spans="2:11" ht="15.75" hidden="1" customHeight="1" outlineLevel="2" x14ac:dyDescent="0.25">
      <c r="B1038" s="253" t="s">
        <v>50</v>
      </c>
      <c r="C1038" s="254"/>
      <c r="D1038" s="255"/>
      <c r="E1038" s="256"/>
      <c r="F1038" s="256"/>
      <c r="G1038" s="256"/>
      <c r="H1038" s="257"/>
      <c r="I1038" s="131"/>
      <c r="J1038" s="131"/>
    </row>
    <row r="1039" spans="2:11" ht="15.75" hidden="1" customHeight="1" outlineLevel="2" x14ac:dyDescent="0.25">
      <c r="B1039" s="253" t="s">
        <v>1339</v>
      </c>
      <c r="C1039" s="254"/>
      <c r="D1039" s="258" t="str">
        <f>IF(D1037="","",LOOKUP(D1037,Čiselník2!$H$3:$H$481,Čiselník2!$I$3:$I$481))</f>
        <v/>
      </c>
      <c r="E1039" s="259"/>
      <c r="F1039" s="259"/>
      <c r="G1039" s="259"/>
      <c r="H1039" s="260"/>
      <c r="I1039" s="131"/>
      <c r="J1039" s="131"/>
    </row>
    <row r="1040" spans="2:11" ht="15.75" hidden="1" customHeight="1" outlineLevel="2" x14ac:dyDescent="0.25">
      <c r="B1040" s="237" t="s">
        <v>1327</v>
      </c>
      <c r="C1040" s="238"/>
      <c r="D1040" s="261"/>
      <c r="E1040" s="249"/>
      <c r="F1040" s="249"/>
      <c r="G1040" s="249"/>
      <c r="H1040" s="250"/>
      <c r="I1040" s="131"/>
      <c r="J1040" s="131"/>
    </row>
    <row r="1041" spans="2:11" ht="15.75" hidden="1" customHeight="1" outlineLevel="2" x14ac:dyDescent="0.25">
      <c r="B1041" s="237" t="s">
        <v>1328</v>
      </c>
      <c r="C1041" s="238"/>
      <c r="D1041" s="239"/>
      <c r="E1041" s="239"/>
      <c r="F1041" s="239"/>
      <c r="G1041" s="239"/>
      <c r="H1041" s="240"/>
      <c r="I1041" s="131"/>
      <c r="J1041" s="131"/>
    </row>
    <row r="1042" spans="2:11" ht="15.75" hidden="1" customHeight="1" outlineLevel="2" x14ac:dyDescent="0.25">
      <c r="B1042" s="237" t="s">
        <v>1284</v>
      </c>
      <c r="C1042" s="238"/>
      <c r="D1042" s="239"/>
      <c r="E1042" s="239"/>
      <c r="F1042" s="239"/>
      <c r="G1042" s="239"/>
      <c r="H1042" s="240"/>
      <c r="I1042" s="131"/>
      <c r="J1042" s="131"/>
    </row>
    <row r="1043" spans="2:11" ht="15.75" hidden="1" customHeight="1" outlineLevel="2" x14ac:dyDescent="0.25">
      <c r="B1043" s="237" t="s">
        <v>1285</v>
      </c>
      <c r="C1043" s="238"/>
      <c r="D1043" s="241"/>
      <c r="E1043" s="241"/>
      <c r="F1043" s="241"/>
      <c r="G1043" s="241"/>
      <c r="H1043" s="242"/>
      <c r="I1043" s="131"/>
      <c r="J1043" s="131"/>
    </row>
    <row r="1044" spans="2:11" ht="15.75" hidden="1" customHeight="1" outlineLevel="1" x14ac:dyDescent="0.25">
      <c r="B1044" s="211"/>
      <c r="C1044" s="245"/>
      <c r="D1044" s="262"/>
      <c r="E1044" s="262"/>
      <c r="F1044" s="262"/>
      <c r="G1044" s="245"/>
      <c r="H1044" s="246"/>
      <c r="I1044" s="43"/>
      <c r="J1044" s="43"/>
    </row>
    <row r="1045" spans="2:11" ht="15.75" hidden="1" customHeight="1" outlineLevel="2" x14ac:dyDescent="0.25">
      <c r="B1045" s="237" t="s">
        <v>49</v>
      </c>
      <c r="C1045" s="238"/>
      <c r="D1045" s="247" t="str">
        <f>IF($D$121="","potrebné vyplniť v bode 1.4",$D$121)</f>
        <v>potrebné vyplniť v bode 1.4</v>
      </c>
      <c r="E1045" s="247"/>
      <c r="F1045" s="247"/>
      <c r="G1045" s="247"/>
      <c r="H1045" s="248"/>
      <c r="I1045" s="43"/>
      <c r="J1045" s="43"/>
    </row>
    <row r="1046" spans="2:11" ht="15.75" hidden="1" customHeight="1" outlineLevel="2" x14ac:dyDescent="0.25">
      <c r="B1046" s="237" t="s">
        <v>237</v>
      </c>
      <c r="C1046" s="238"/>
      <c r="D1046" s="249"/>
      <c r="E1046" s="249"/>
      <c r="F1046" s="249"/>
      <c r="G1046" s="249"/>
      <c r="H1046" s="250"/>
      <c r="I1046" s="43"/>
      <c r="J1046" t="str">
        <f>LEFT(D1046,1)</f>
        <v/>
      </c>
    </row>
    <row r="1047" spans="2:11" ht="15.75" hidden="1" customHeight="1" outlineLevel="2" x14ac:dyDescent="0.25">
      <c r="B1047" s="237" t="s">
        <v>1283</v>
      </c>
      <c r="C1047" s="238"/>
      <c r="D1047" s="247" t="str">
        <f>$D$365</f>
        <v/>
      </c>
      <c r="E1047" s="247"/>
      <c r="F1047" s="247"/>
      <c r="G1047" s="247"/>
      <c r="H1047" s="248"/>
      <c r="I1047" s="43"/>
      <c r="J1047"/>
    </row>
    <row r="1048" spans="2:11" ht="15.75" hidden="1" customHeight="1" outlineLevel="2" x14ac:dyDescent="0.25">
      <c r="B1048" s="237" t="s">
        <v>238</v>
      </c>
      <c r="C1048" s="238"/>
      <c r="D1048" s="251"/>
      <c r="E1048" s="251"/>
      <c r="F1048" s="251"/>
      <c r="G1048" s="251"/>
      <c r="H1048" s="252"/>
      <c r="I1048" s="43"/>
      <c r="J1048" t="str">
        <f>LEFT(D1048,1)</f>
        <v/>
      </c>
      <c r="K1048" s="45" t="str">
        <f>IF(D1048="","",IF(J1048=J1046,"","Projektová aktivita nespadá pod zvolený typ aktivity (rovnaké začiatočné písmená)"))</f>
        <v/>
      </c>
    </row>
    <row r="1049" spans="2:11" ht="15.75" hidden="1" customHeight="1" outlineLevel="2" x14ac:dyDescent="0.25">
      <c r="B1049" s="253" t="s">
        <v>50</v>
      </c>
      <c r="C1049" s="254"/>
      <c r="D1049" s="255"/>
      <c r="E1049" s="256"/>
      <c r="F1049" s="256"/>
      <c r="G1049" s="256"/>
      <c r="H1049" s="257"/>
      <c r="I1049" s="43"/>
      <c r="J1049" s="43"/>
    </row>
    <row r="1050" spans="2:11" ht="15.75" hidden="1" customHeight="1" outlineLevel="2" x14ac:dyDescent="0.25">
      <c r="B1050" s="253" t="s">
        <v>1339</v>
      </c>
      <c r="C1050" s="254"/>
      <c r="D1050" s="258" t="str">
        <f>IF(D1048="","",LOOKUP(D1048,Čiselník2!$H$3:$H$481,Čiselník2!$I$3:$I$481))</f>
        <v/>
      </c>
      <c r="E1050" s="259"/>
      <c r="F1050" s="259"/>
      <c r="G1050" s="259"/>
      <c r="H1050" s="260"/>
      <c r="I1050" s="43"/>
      <c r="J1050" s="43"/>
    </row>
    <row r="1051" spans="2:11" ht="15.75" hidden="1" customHeight="1" outlineLevel="2" x14ac:dyDescent="0.25">
      <c r="B1051" s="237" t="s">
        <v>1327</v>
      </c>
      <c r="C1051" s="238"/>
      <c r="D1051" s="261"/>
      <c r="E1051" s="249"/>
      <c r="F1051" s="249"/>
      <c r="G1051" s="249"/>
      <c r="H1051" s="250"/>
      <c r="I1051" s="43"/>
      <c r="J1051" s="43"/>
    </row>
    <row r="1052" spans="2:11" ht="15.75" hidden="1" customHeight="1" outlineLevel="2" x14ac:dyDescent="0.25">
      <c r="B1052" s="237" t="s">
        <v>1328</v>
      </c>
      <c r="C1052" s="238"/>
      <c r="D1052" s="239"/>
      <c r="E1052" s="239"/>
      <c r="F1052" s="239"/>
      <c r="G1052" s="239"/>
      <c r="H1052" s="240"/>
      <c r="I1052" s="43"/>
      <c r="J1052" s="43"/>
    </row>
    <row r="1053" spans="2:11" ht="15.75" hidden="1" customHeight="1" outlineLevel="2" x14ac:dyDescent="0.25">
      <c r="B1053" s="237" t="s">
        <v>1284</v>
      </c>
      <c r="C1053" s="238"/>
      <c r="D1053" s="239"/>
      <c r="E1053" s="239"/>
      <c r="F1053" s="239"/>
      <c r="G1053" s="239"/>
      <c r="H1053" s="240"/>
      <c r="I1053" s="43"/>
      <c r="J1053" s="43"/>
    </row>
    <row r="1054" spans="2:11" ht="15.75" hidden="1" customHeight="1" outlineLevel="2" x14ac:dyDescent="0.25">
      <c r="B1054" s="237" t="s">
        <v>1285</v>
      </c>
      <c r="C1054" s="238"/>
      <c r="D1054" s="241"/>
      <c r="E1054" s="241"/>
      <c r="F1054" s="241"/>
      <c r="G1054" s="241"/>
      <c r="H1054" s="242"/>
      <c r="I1054" s="43"/>
      <c r="J1054" s="43"/>
    </row>
    <row r="1055" spans="2:11" ht="16.5" hidden="1" outlineLevel="1" x14ac:dyDescent="0.25">
      <c r="B1055" s="47"/>
      <c r="C1055" s="48"/>
      <c r="D1055" s="94"/>
      <c r="E1055" s="94"/>
      <c r="F1055" s="94"/>
      <c r="G1055" s="48"/>
      <c r="H1055" s="48"/>
      <c r="I1055" s="28"/>
    </row>
    <row r="1056" spans="2:11" ht="16.5" collapsed="1" x14ac:dyDescent="0.25">
      <c r="B1056" s="211" t="s">
        <v>1365</v>
      </c>
      <c r="C1056" s="245"/>
      <c r="D1056" s="262"/>
      <c r="E1056" s="262"/>
      <c r="F1056" s="262"/>
      <c r="G1056" s="245"/>
      <c r="H1056" s="246"/>
      <c r="I1056" s="28"/>
    </row>
    <row r="1057" spans="2:11" ht="15.75" hidden="1" customHeight="1" outlineLevel="1" x14ac:dyDescent="0.25">
      <c r="B1057" s="237" t="s">
        <v>49</v>
      </c>
      <c r="C1057" s="238"/>
      <c r="D1057" s="247" t="str">
        <f>IF($D$155="","potrebné vyplniť v bode 1.5",$D$155)</f>
        <v>potrebné vyplniť v bode 1.5</v>
      </c>
      <c r="E1057" s="247"/>
      <c r="F1057" s="247"/>
      <c r="G1057" s="247"/>
      <c r="H1057" s="248"/>
      <c r="I1057" s="28"/>
    </row>
    <row r="1058" spans="2:11" ht="15.75" hidden="1" customHeight="1" outlineLevel="1" x14ac:dyDescent="0.25">
      <c r="B1058" s="237" t="s">
        <v>237</v>
      </c>
      <c r="C1058" s="238"/>
      <c r="D1058" s="249"/>
      <c r="E1058" s="249"/>
      <c r="F1058" s="249"/>
      <c r="G1058" s="249"/>
      <c r="H1058" s="250"/>
      <c r="I1058" s="28"/>
      <c r="J1058" t="str">
        <f>LEFT(D1058,1)</f>
        <v/>
      </c>
    </row>
    <row r="1059" spans="2:11" ht="15.75" hidden="1" customHeight="1" outlineLevel="1" x14ac:dyDescent="0.25">
      <c r="B1059" s="237" t="s">
        <v>1283</v>
      </c>
      <c r="C1059" s="238"/>
      <c r="D1059" s="247" t="str">
        <f>$D$365</f>
        <v/>
      </c>
      <c r="E1059" s="247"/>
      <c r="F1059" s="247"/>
      <c r="G1059" s="247"/>
      <c r="H1059" s="248"/>
      <c r="I1059" s="28"/>
      <c r="J1059"/>
    </row>
    <row r="1060" spans="2:11" ht="15.75" hidden="1" customHeight="1" outlineLevel="1" x14ac:dyDescent="0.25">
      <c r="B1060" s="237" t="s">
        <v>238</v>
      </c>
      <c r="C1060" s="238"/>
      <c r="D1060" s="251"/>
      <c r="E1060" s="251"/>
      <c r="F1060" s="251"/>
      <c r="G1060" s="251"/>
      <c r="H1060" s="252"/>
      <c r="I1060" s="28"/>
      <c r="J1060" t="str">
        <f>LEFT(D1060,1)</f>
        <v/>
      </c>
      <c r="K1060" s="45" t="str">
        <f>IF(D1060="","",IF(J1060=J1058,"","Projektová aktivita nespadá pod zvolený typ aktivity (rovnaké začiatočné písmená)"))</f>
        <v/>
      </c>
    </row>
    <row r="1061" spans="2:11" ht="15.75" hidden="1" customHeight="1" outlineLevel="1" x14ac:dyDescent="0.25">
      <c r="B1061" s="253" t="s">
        <v>50</v>
      </c>
      <c r="C1061" s="254"/>
      <c r="D1061" s="255"/>
      <c r="E1061" s="256"/>
      <c r="F1061" s="256"/>
      <c r="G1061" s="256"/>
      <c r="H1061" s="257"/>
      <c r="I1061" s="28"/>
    </row>
    <row r="1062" spans="2:11" ht="15.75" hidden="1" customHeight="1" outlineLevel="1" x14ac:dyDescent="0.25">
      <c r="B1062" s="253" t="s">
        <v>1339</v>
      </c>
      <c r="C1062" s="254"/>
      <c r="D1062" s="258" t="str">
        <f>IF(D1060="","",LOOKUP(D1060,Čiselník2!$H$3:$H$481,Čiselník2!$I$3:$I$481))</f>
        <v/>
      </c>
      <c r="E1062" s="259"/>
      <c r="F1062" s="259"/>
      <c r="G1062" s="259"/>
      <c r="H1062" s="260"/>
      <c r="I1062" s="28"/>
    </row>
    <row r="1063" spans="2:11" ht="15.75" hidden="1" customHeight="1" outlineLevel="1" x14ac:dyDescent="0.25">
      <c r="B1063" s="237" t="s">
        <v>1327</v>
      </c>
      <c r="C1063" s="238"/>
      <c r="D1063" s="261"/>
      <c r="E1063" s="249"/>
      <c r="F1063" s="249"/>
      <c r="G1063" s="249"/>
      <c r="H1063" s="250"/>
      <c r="I1063" s="28"/>
    </row>
    <row r="1064" spans="2:11" ht="15.75" hidden="1" customHeight="1" outlineLevel="1" x14ac:dyDescent="0.25">
      <c r="B1064" s="237" t="s">
        <v>1328</v>
      </c>
      <c r="C1064" s="238"/>
      <c r="D1064" s="239"/>
      <c r="E1064" s="239"/>
      <c r="F1064" s="239"/>
      <c r="G1064" s="239"/>
      <c r="H1064" s="240"/>
      <c r="I1064" s="28"/>
    </row>
    <row r="1065" spans="2:11" ht="15.75" hidden="1" customHeight="1" outlineLevel="1" x14ac:dyDescent="0.25">
      <c r="B1065" s="237" t="s">
        <v>1284</v>
      </c>
      <c r="C1065" s="238"/>
      <c r="D1065" s="239"/>
      <c r="E1065" s="239"/>
      <c r="F1065" s="239"/>
      <c r="G1065" s="239"/>
      <c r="H1065" s="240"/>
      <c r="I1065" s="28"/>
    </row>
    <row r="1066" spans="2:11" ht="15.75" hidden="1" customHeight="1" outlineLevel="1" x14ac:dyDescent="0.25">
      <c r="B1066" s="237" t="s">
        <v>1285</v>
      </c>
      <c r="C1066" s="238"/>
      <c r="D1066" s="241"/>
      <c r="E1066" s="241"/>
      <c r="F1066" s="241"/>
      <c r="G1066" s="241"/>
      <c r="H1066" s="242"/>
      <c r="I1066" s="28"/>
    </row>
    <row r="1067" spans="2:11" ht="15.75" hidden="1" customHeight="1" outlineLevel="2" x14ac:dyDescent="0.25">
      <c r="B1067" s="211"/>
      <c r="C1067" s="245"/>
      <c r="D1067" s="262"/>
      <c r="E1067" s="262"/>
      <c r="F1067" s="262"/>
      <c r="G1067" s="245"/>
      <c r="H1067" s="246"/>
      <c r="I1067" s="43"/>
      <c r="J1067" s="43"/>
    </row>
    <row r="1068" spans="2:11" ht="15.75" hidden="1" customHeight="1" outlineLevel="2" x14ac:dyDescent="0.25">
      <c r="B1068" s="237" t="s">
        <v>49</v>
      </c>
      <c r="C1068" s="238"/>
      <c r="D1068" s="247" t="str">
        <f>IF($D$155="","potrebné vyplniť v bode 1.5",$D$155)</f>
        <v>potrebné vyplniť v bode 1.5</v>
      </c>
      <c r="E1068" s="247"/>
      <c r="F1068" s="247"/>
      <c r="G1068" s="247"/>
      <c r="H1068" s="248"/>
      <c r="I1068" s="43"/>
      <c r="J1068" s="43"/>
    </row>
    <row r="1069" spans="2:11" ht="15.75" hidden="1" customHeight="1" outlineLevel="2" x14ac:dyDescent="0.25">
      <c r="B1069" s="237" t="s">
        <v>237</v>
      </c>
      <c r="C1069" s="238"/>
      <c r="D1069" s="249"/>
      <c r="E1069" s="249"/>
      <c r="F1069" s="249"/>
      <c r="G1069" s="249"/>
      <c r="H1069" s="250"/>
      <c r="I1069" s="43"/>
      <c r="J1069" t="str">
        <f>LEFT(D1069,1)</f>
        <v/>
      </c>
    </row>
    <row r="1070" spans="2:11" ht="15.75" hidden="1" customHeight="1" outlineLevel="2" x14ac:dyDescent="0.25">
      <c r="B1070" s="237" t="s">
        <v>1283</v>
      </c>
      <c r="C1070" s="238"/>
      <c r="D1070" s="247" t="str">
        <f>$D$365</f>
        <v/>
      </c>
      <c r="E1070" s="247"/>
      <c r="F1070" s="247"/>
      <c r="G1070" s="247"/>
      <c r="H1070" s="248"/>
      <c r="I1070" s="43"/>
      <c r="J1070"/>
    </row>
    <row r="1071" spans="2:11" ht="15.75" hidden="1" customHeight="1" outlineLevel="2" x14ac:dyDescent="0.25">
      <c r="B1071" s="237" t="s">
        <v>238</v>
      </c>
      <c r="C1071" s="238"/>
      <c r="D1071" s="251"/>
      <c r="E1071" s="251"/>
      <c r="F1071" s="251"/>
      <c r="G1071" s="251"/>
      <c r="H1071" s="252"/>
      <c r="I1071" s="43"/>
      <c r="J1071" t="str">
        <f>LEFT(D1071,1)</f>
        <v/>
      </c>
      <c r="K1071" s="45" t="str">
        <f>IF(D1071="","",IF(J1071=J1069,"","Projektová aktivita nespadá pod zvolený typ aktivity (rovnaké začiatočné písmená)"))</f>
        <v/>
      </c>
    </row>
    <row r="1072" spans="2:11" ht="15.75" hidden="1" customHeight="1" outlineLevel="2" x14ac:dyDescent="0.25">
      <c r="B1072" s="253" t="s">
        <v>50</v>
      </c>
      <c r="C1072" s="254"/>
      <c r="D1072" s="255"/>
      <c r="E1072" s="256"/>
      <c r="F1072" s="256"/>
      <c r="G1072" s="256"/>
      <c r="H1072" s="257"/>
      <c r="I1072" s="43"/>
      <c r="J1072" s="43"/>
    </row>
    <row r="1073" spans="2:11" ht="15.75" hidden="1" customHeight="1" outlineLevel="2" x14ac:dyDescent="0.25">
      <c r="B1073" s="253" t="s">
        <v>1339</v>
      </c>
      <c r="C1073" s="254"/>
      <c r="D1073" s="258" t="str">
        <f>IF(D1071="","",LOOKUP(D1071,Čiselník2!$H$3:$H$481,Čiselník2!$I$3:$I$481))</f>
        <v/>
      </c>
      <c r="E1073" s="259"/>
      <c r="F1073" s="259"/>
      <c r="G1073" s="259"/>
      <c r="H1073" s="260"/>
      <c r="I1073" s="43"/>
      <c r="J1073" s="43"/>
    </row>
    <row r="1074" spans="2:11" ht="15.75" hidden="1" customHeight="1" outlineLevel="2" x14ac:dyDescent="0.25">
      <c r="B1074" s="237" t="s">
        <v>1327</v>
      </c>
      <c r="C1074" s="238"/>
      <c r="D1074" s="261"/>
      <c r="E1074" s="249"/>
      <c r="F1074" s="249"/>
      <c r="G1074" s="249"/>
      <c r="H1074" s="250"/>
      <c r="I1074" s="43"/>
      <c r="J1074" s="43"/>
    </row>
    <row r="1075" spans="2:11" ht="15.75" hidden="1" customHeight="1" outlineLevel="2" x14ac:dyDescent="0.25">
      <c r="B1075" s="237" t="s">
        <v>1328</v>
      </c>
      <c r="C1075" s="238"/>
      <c r="D1075" s="239"/>
      <c r="E1075" s="239"/>
      <c r="F1075" s="239"/>
      <c r="G1075" s="239"/>
      <c r="H1075" s="240"/>
      <c r="I1075" s="43"/>
      <c r="J1075" s="43"/>
    </row>
    <row r="1076" spans="2:11" ht="15.75" hidden="1" customHeight="1" outlineLevel="2" x14ac:dyDescent="0.25">
      <c r="B1076" s="237" t="s">
        <v>1284</v>
      </c>
      <c r="C1076" s="238"/>
      <c r="D1076" s="239"/>
      <c r="E1076" s="239"/>
      <c r="F1076" s="239"/>
      <c r="G1076" s="239"/>
      <c r="H1076" s="240"/>
      <c r="I1076" s="43"/>
      <c r="J1076" s="43"/>
    </row>
    <row r="1077" spans="2:11" ht="15.75" hidden="1" customHeight="1" outlineLevel="2" x14ac:dyDescent="0.25">
      <c r="B1077" s="237" t="s">
        <v>1285</v>
      </c>
      <c r="C1077" s="238"/>
      <c r="D1077" s="241"/>
      <c r="E1077" s="241"/>
      <c r="F1077" s="241"/>
      <c r="G1077" s="241"/>
      <c r="H1077" s="242"/>
      <c r="I1077" s="43"/>
      <c r="J1077" s="43"/>
    </row>
    <row r="1078" spans="2:11" ht="15.75" hidden="1" customHeight="1" outlineLevel="1" x14ac:dyDescent="0.25">
      <c r="B1078" s="211"/>
      <c r="C1078" s="245"/>
      <c r="D1078" s="245"/>
      <c r="E1078" s="245"/>
      <c r="F1078" s="245"/>
      <c r="G1078" s="245"/>
      <c r="H1078" s="246"/>
      <c r="I1078" s="131"/>
      <c r="J1078" s="131"/>
    </row>
    <row r="1079" spans="2:11" ht="15.75" hidden="1" customHeight="1" outlineLevel="2" x14ac:dyDescent="0.25">
      <c r="B1079" s="237" t="s">
        <v>49</v>
      </c>
      <c r="C1079" s="238"/>
      <c r="D1079" s="247" t="str">
        <f>IF($D$155="","potrebné vyplniť v bode 1.5",$D$155)</f>
        <v>potrebné vyplniť v bode 1.5</v>
      </c>
      <c r="E1079" s="247"/>
      <c r="F1079" s="247"/>
      <c r="G1079" s="247"/>
      <c r="H1079" s="248"/>
      <c r="I1079" s="131"/>
      <c r="J1079" s="131"/>
    </row>
    <row r="1080" spans="2:11" ht="15.75" hidden="1" customHeight="1" outlineLevel="2" x14ac:dyDescent="0.25">
      <c r="B1080" s="237" t="s">
        <v>237</v>
      </c>
      <c r="C1080" s="238"/>
      <c r="D1080" s="249"/>
      <c r="E1080" s="249"/>
      <c r="F1080" s="249"/>
      <c r="G1080" s="249"/>
      <c r="H1080" s="250"/>
      <c r="I1080" s="131"/>
      <c r="J1080" t="str">
        <f>LEFT(D1080,1)</f>
        <v/>
      </c>
    </row>
    <row r="1081" spans="2:11" ht="15.75" hidden="1" customHeight="1" outlineLevel="2" x14ac:dyDescent="0.25">
      <c r="B1081" s="237" t="s">
        <v>1283</v>
      </c>
      <c r="C1081" s="238"/>
      <c r="D1081" s="247" t="str">
        <f>$D$365</f>
        <v/>
      </c>
      <c r="E1081" s="247"/>
      <c r="F1081" s="247"/>
      <c r="G1081" s="247"/>
      <c r="H1081" s="248"/>
      <c r="I1081" s="131"/>
      <c r="J1081"/>
    </row>
    <row r="1082" spans="2:11" ht="15.75" hidden="1" customHeight="1" outlineLevel="2" x14ac:dyDescent="0.25">
      <c r="B1082" s="237" t="s">
        <v>238</v>
      </c>
      <c r="C1082" s="238"/>
      <c r="D1082" s="251"/>
      <c r="E1082" s="251"/>
      <c r="F1082" s="251"/>
      <c r="G1082" s="251"/>
      <c r="H1082" s="252"/>
      <c r="I1082" s="131"/>
      <c r="J1082" t="str">
        <f>LEFT(D1082,1)</f>
        <v/>
      </c>
      <c r="K1082" s="45" t="str">
        <f>IF(D1082="","",IF(J1082=J1080,"","Projektová aktivita nespadá pod zvolený typ aktivity (rovnaké začiatočné písmená)"))</f>
        <v/>
      </c>
    </row>
    <row r="1083" spans="2:11" ht="15.75" hidden="1" customHeight="1" outlineLevel="2" x14ac:dyDescent="0.25">
      <c r="B1083" s="253" t="s">
        <v>50</v>
      </c>
      <c r="C1083" s="254"/>
      <c r="D1083" s="255"/>
      <c r="E1083" s="256"/>
      <c r="F1083" s="256"/>
      <c r="G1083" s="256"/>
      <c r="H1083" s="257"/>
      <c r="I1083" s="131"/>
      <c r="J1083" s="131"/>
    </row>
    <row r="1084" spans="2:11" ht="15.75" hidden="1" customHeight="1" outlineLevel="2" x14ac:dyDescent="0.25">
      <c r="B1084" s="253" t="s">
        <v>1339</v>
      </c>
      <c r="C1084" s="254"/>
      <c r="D1084" s="258" t="str">
        <f>IF(D1082="","",LOOKUP(D1082,Čiselník2!$H$3:$H$481,Čiselník2!$I$3:$I$481))</f>
        <v/>
      </c>
      <c r="E1084" s="259"/>
      <c r="F1084" s="259"/>
      <c r="G1084" s="259"/>
      <c r="H1084" s="260"/>
      <c r="I1084" s="131"/>
      <c r="J1084" s="131"/>
    </row>
    <row r="1085" spans="2:11" ht="15.75" hidden="1" customHeight="1" outlineLevel="2" x14ac:dyDescent="0.25">
      <c r="B1085" s="237" t="s">
        <v>1327</v>
      </c>
      <c r="C1085" s="238"/>
      <c r="D1085" s="261"/>
      <c r="E1085" s="249"/>
      <c r="F1085" s="249"/>
      <c r="G1085" s="249"/>
      <c r="H1085" s="250"/>
      <c r="I1085" s="131"/>
      <c r="J1085" s="131"/>
    </row>
    <row r="1086" spans="2:11" ht="15.75" hidden="1" customHeight="1" outlineLevel="2" x14ac:dyDescent="0.25">
      <c r="B1086" s="237" t="s">
        <v>1328</v>
      </c>
      <c r="C1086" s="238"/>
      <c r="D1086" s="239"/>
      <c r="E1086" s="239"/>
      <c r="F1086" s="239"/>
      <c r="G1086" s="239"/>
      <c r="H1086" s="240"/>
      <c r="I1086" s="131"/>
      <c r="J1086" s="131"/>
    </row>
    <row r="1087" spans="2:11" ht="15.75" hidden="1" customHeight="1" outlineLevel="2" x14ac:dyDescent="0.25">
      <c r="B1087" s="237" t="s">
        <v>1284</v>
      </c>
      <c r="C1087" s="238"/>
      <c r="D1087" s="239"/>
      <c r="E1087" s="239"/>
      <c r="F1087" s="239"/>
      <c r="G1087" s="239"/>
      <c r="H1087" s="240"/>
      <c r="I1087" s="131"/>
      <c r="J1087" s="131"/>
    </row>
    <row r="1088" spans="2:11" ht="15.75" hidden="1" customHeight="1" outlineLevel="2" x14ac:dyDescent="0.25">
      <c r="B1088" s="237" t="s">
        <v>1285</v>
      </c>
      <c r="C1088" s="238"/>
      <c r="D1088" s="241"/>
      <c r="E1088" s="241"/>
      <c r="F1088" s="241"/>
      <c r="G1088" s="241"/>
      <c r="H1088" s="242"/>
      <c r="I1088" s="131"/>
      <c r="J1088" s="131"/>
    </row>
    <row r="1089" spans="2:11" ht="15.75" hidden="1" customHeight="1" outlineLevel="1" x14ac:dyDescent="0.25">
      <c r="B1089" s="211"/>
      <c r="C1089" s="245"/>
      <c r="D1089" s="245"/>
      <c r="E1089" s="245"/>
      <c r="F1089" s="245"/>
      <c r="G1089" s="245"/>
      <c r="H1089" s="246"/>
      <c r="I1089" s="131"/>
      <c r="J1089" s="131"/>
    </row>
    <row r="1090" spans="2:11" ht="15.75" hidden="1" customHeight="1" outlineLevel="2" x14ac:dyDescent="0.25">
      <c r="B1090" s="237" t="s">
        <v>49</v>
      </c>
      <c r="C1090" s="238"/>
      <c r="D1090" s="247" t="str">
        <f>IF($D$155="","potrebné vyplniť v bode 1.5",$D$155)</f>
        <v>potrebné vyplniť v bode 1.5</v>
      </c>
      <c r="E1090" s="247"/>
      <c r="F1090" s="247"/>
      <c r="G1090" s="247"/>
      <c r="H1090" s="248"/>
      <c r="I1090" s="131"/>
      <c r="J1090" s="131"/>
    </row>
    <row r="1091" spans="2:11" ht="15.75" hidden="1" customHeight="1" outlineLevel="2" x14ac:dyDescent="0.25">
      <c r="B1091" s="237" t="s">
        <v>237</v>
      </c>
      <c r="C1091" s="238"/>
      <c r="D1091" s="249"/>
      <c r="E1091" s="249"/>
      <c r="F1091" s="249"/>
      <c r="G1091" s="249"/>
      <c r="H1091" s="250"/>
      <c r="I1091" s="131"/>
      <c r="J1091" t="str">
        <f>LEFT(D1091,1)</f>
        <v/>
      </c>
    </row>
    <row r="1092" spans="2:11" ht="15.75" hidden="1" customHeight="1" outlineLevel="2" x14ac:dyDescent="0.25">
      <c r="B1092" s="237" t="s">
        <v>1283</v>
      </c>
      <c r="C1092" s="238"/>
      <c r="D1092" s="247" t="str">
        <f>$D$365</f>
        <v/>
      </c>
      <c r="E1092" s="247"/>
      <c r="F1092" s="247"/>
      <c r="G1092" s="247"/>
      <c r="H1092" s="248"/>
      <c r="I1092" s="131"/>
      <c r="J1092"/>
    </row>
    <row r="1093" spans="2:11" ht="15.75" hidden="1" customHeight="1" outlineLevel="2" x14ac:dyDescent="0.25">
      <c r="B1093" s="237" t="s">
        <v>238</v>
      </c>
      <c r="C1093" s="238"/>
      <c r="D1093" s="251"/>
      <c r="E1093" s="251"/>
      <c r="F1093" s="251"/>
      <c r="G1093" s="251"/>
      <c r="H1093" s="252"/>
      <c r="I1093" s="131"/>
      <c r="J1093" t="str">
        <f>LEFT(D1093,1)</f>
        <v/>
      </c>
      <c r="K1093" s="45" t="str">
        <f>IF(D1093="","",IF(J1093=J1091,"","Projektová aktivita nespadá pod zvolený typ aktivity (rovnaké začiatočné písmená)"))</f>
        <v/>
      </c>
    </row>
    <row r="1094" spans="2:11" ht="15.75" hidden="1" customHeight="1" outlineLevel="2" x14ac:dyDescent="0.25">
      <c r="B1094" s="253" t="s">
        <v>50</v>
      </c>
      <c r="C1094" s="254"/>
      <c r="D1094" s="255"/>
      <c r="E1094" s="256"/>
      <c r="F1094" s="256"/>
      <c r="G1094" s="256"/>
      <c r="H1094" s="257"/>
      <c r="I1094" s="131"/>
      <c r="J1094" s="131"/>
    </row>
    <row r="1095" spans="2:11" ht="15.75" hidden="1" customHeight="1" outlineLevel="2" x14ac:dyDescent="0.25">
      <c r="B1095" s="253" t="s">
        <v>1339</v>
      </c>
      <c r="C1095" s="254"/>
      <c r="D1095" s="258" t="str">
        <f>IF(D1093="","",LOOKUP(D1093,Čiselník2!$H$3:$H$481,Čiselník2!$I$3:$I$481))</f>
        <v/>
      </c>
      <c r="E1095" s="259"/>
      <c r="F1095" s="259"/>
      <c r="G1095" s="259"/>
      <c r="H1095" s="260"/>
      <c r="I1095" s="131"/>
      <c r="J1095" s="131"/>
    </row>
    <row r="1096" spans="2:11" ht="15.75" hidden="1" customHeight="1" outlineLevel="2" x14ac:dyDescent="0.25">
      <c r="B1096" s="237" t="s">
        <v>1327</v>
      </c>
      <c r="C1096" s="238"/>
      <c r="D1096" s="261"/>
      <c r="E1096" s="249"/>
      <c r="F1096" s="249"/>
      <c r="G1096" s="249"/>
      <c r="H1096" s="250"/>
      <c r="I1096" s="131"/>
      <c r="J1096" s="131"/>
    </row>
    <row r="1097" spans="2:11" ht="15.75" hidden="1" customHeight="1" outlineLevel="2" x14ac:dyDescent="0.25">
      <c r="B1097" s="237" t="s">
        <v>1328</v>
      </c>
      <c r="C1097" s="238"/>
      <c r="D1097" s="239"/>
      <c r="E1097" s="239"/>
      <c r="F1097" s="239"/>
      <c r="G1097" s="239"/>
      <c r="H1097" s="240"/>
      <c r="I1097" s="131"/>
      <c r="J1097" s="131"/>
    </row>
    <row r="1098" spans="2:11" ht="15.75" hidden="1" customHeight="1" outlineLevel="2" x14ac:dyDescent="0.25">
      <c r="B1098" s="237" t="s">
        <v>1284</v>
      </c>
      <c r="C1098" s="238"/>
      <c r="D1098" s="239"/>
      <c r="E1098" s="239"/>
      <c r="F1098" s="239"/>
      <c r="G1098" s="239"/>
      <c r="H1098" s="240"/>
      <c r="I1098" s="131"/>
      <c r="J1098" s="131"/>
    </row>
    <row r="1099" spans="2:11" ht="15.75" hidden="1" customHeight="1" outlineLevel="2" x14ac:dyDescent="0.25">
      <c r="B1099" s="237" t="s">
        <v>1285</v>
      </c>
      <c r="C1099" s="238"/>
      <c r="D1099" s="241"/>
      <c r="E1099" s="241"/>
      <c r="F1099" s="241"/>
      <c r="G1099" s="241"/>
      <c r="H1099" s="242"/>
      <c r="I1099" s="131"/>
      <c r="J1099" s="131"/>
    </row>
    <row r="1100" spans="2:11" ht="15.75" hidden="1" customHeight="1" outlineLevel="1" x14ac:dyDescent="0.25">
      <c r="B1100" s="211"/>
      <c r="C1100" s="245"/>
      <c r="D1100" s="245"/>
      <c r="E1100" s="245"/>
      <c r="F1100" s="245"/>
      <c r="G1100" s="245"/>
      <c r="H1100" s="246"/>
      <c r="I1100" s="131"/>
      <c r="J1100" s="131"/>
    </row>
    <row r="1101" spans="2:11" ht="15.75" hidden="1" customHeight="1" outlineLevel="2" x14ac:dyDescent="0.25">
      <c r="B1101" s="237" t="s">
        <v>49</v>
      </c>
      <c r="C1101" s="238"/>
      <c r="D1101" s="247" t="str">
        <f>IF($D$155="","potrebné vyplniť v bode 1.5",$D$155)</f>
        <v>potrebné vyplniť v bode 1.5</v>
      </c>
      <c r="E1101" s="247"/>
      <c r="F1101" s="247"/>
      <c r="G1101" s="247"/>
      <c r="H1101" s="248"/>
      <c r="I1101" s="131"/>
      <c r="J1101" s="131"/>
    </row>
    <row r="1102" spans="2:11" ht="15.75" hidden="1" customHeight="1" outlineLevel="2" x14ac:dyDescent="0.25">
      <c r="B1102" s="237" t="s">
        <v>237</v>
      </c>
      <c r="C1102" s="238"/>
      <c r="D1102" s="249"/>
      <c r="E1102" s="249"/>
      <c r="F1102" s="249"/>
      <c r="G1102" s="249"/>
      <c r="H1102" s="250"/>
      <c r="I1102" s="131"/>
      <c r="J1102" t="str">
        <f>LEFT(D1102,1)</f>
        <v/>
      </c>
    </row>
    <row r="1103" spans="2:11" ht="15.75" hidden="1" customHeight="1" outlineLevel="2" x14ac:dyDescent="0.25">
      <c r="B1103" s="237" t="s">
        <v>1283</v>
      </c>
      <c r="C1103" s="238"/>
      <c r="D1103" s="247" t="str">
        <f>$D$365</f>
        <v/>
      </c>
      <c r="E1103" s="247"/>
      <c r="F1103" s="247"/>
      <c r="G1103" s="247"/>
      <c r="H1103" s="248"/>
      <c r="I1103" s="131"/>
      <c r="J1103"/>
    </row>
    <row r="1104" spans="2:11" ht="15.75" hidden="1" customHeight="1" outlineLevel="2" x14ac:dyDescent="0.25">
      <c r="B1104" s="237" t="s">
        <v>238</v>
      </c>
      <c r="C1104" s="238"/>
      <c r="D1104" s="251"/>
      <c r="E1104" s="251"/>
      <c r="F1104" s="251"/>
      <c r="G1104" s="251"/>
      <c r="H1104" s="252"/>
      <c r="I1104" s="131"/>
      <c r="J1104" t="str">
        <f>LEFT(D1104,1)</f>
        <v/>
      </c>
      <c r="K1104" s="45" t="str">
        <f>IF(D1104="","",IF(J1104=J1102,"","Projektová aktivita nespadá pod zvolený typ aktivity (rovnaké začiatočné písmená)"))</f>
        <v/>
      </c>
    </row>
    <row r="1105" spans="2:11" ht="15.75" hidden="1" customHeight="1" outlineLevel="2" x14ac:dyDescent="0.25">
      <c r="B1105" s="253" t="s">
        <v>50</v>
      </c>
      <c r="C1105" s="254"/>
      <c r="D1105" s="255"/>
      <c r="E1105" s="256"/>
      <c r="F1105" s="256"/>
      <c r="G1105" s="256"/>
      <c r="H1105" s="257"/>
      <c r="I1105" s="131"/>
      <c r="J1105" s="131"/>
    </row>
    <row r="1106" spans="2:11" ht="15.75" hidden="1" customHeight="1" outlineLevel="2" x14ac:dyDescent="0.25">
      <c r="B1106" s="253" t="s">
        <v>1339</v>
      </c>
      <c r="C1106" s="254"/>
      <c r="D1106" s="258" t="str">
        <f>IF(D1104="","",LOOKUP(D1104,Čiselník2!$H$3:$H$481,Čiselník2!$I$3:$I$481))</f>
        <v/>
      </c>
      <c r="E1106" s="259"/>
      <c r="F1106" s="259"/>
      <c r="G1106" s="259"/>
      <c r="H1106" s="260"/>
      <c r="I1106" s="131"/>
      <c r="J1106" s="131"/>
    </row>
    <row r="1107" spans="2:11" ht="15.75" hidden="1" customHeight="1" outlineLevel="2" x14ac:dyDescent="0.25">
      <c r="B1107" s="237" t="s">
        <v>1327</v>
      </c>
      <c r="C1107" s="238"/>
      <c r="D1107" s="261"/>
      <c r="E1107" s="249"/>
      <c r="F1107" s="249"/>
      <c r="G1107" s="249"/>
      <c r="H1107" s="250"/>
      <c r="I1107" s="131"/>
      <c r="J1107" s="131"/>
    </row>
    <row r="1108" spans="2:11" ht="15.75" hidden="1" customHeight="1" outlineLevel="2" x14ac:dyDescent="0.25">
      <c r="B1108" s="237" t="s">
        <v>1328</v>
      </c>
      <c r="C1108" s="238"/>
      <c r="D1108" s="239"/>
      <c r="E1108" s="239"/>
      <c r="F1108" s="239"/>
      <c r="G1108" s="239"/>
      <c r="H1108" s="240"/>
      <c r="I1108" s="131"/>
      <c r="J1108" s="131"/>
    </row>
    <row r="1109" spans="2:11" ht="15.75" hidden="1" customHeight="1" outlineLevel="2" x14ac:dyDescent="0.25">
      <c r="B1109" s="237" t="s">
        <v>1284</v>
      </c>
      <c r="C1109" s="238"/>
      <c r="D1109" s="239"/>
      <c r="E1109" s="239"/>
      <c r="F1109" s="239"/>
      <c r="G1109" s="239"/>
      <c r="H1109" s="240"/>
      <c r="I1109" s="131"/>
      <c r="J1109" s="131"/>
    </row>
    <row r="1110" spans="2:11" ht="15.75" hidden="1" customHeight="1" outlineLevel="2" x14ac:dyDescent="0.25">
      <c r="B1110" s="237" t="s">
        <v>1285</v>
      </c>
      <c r="C1110" s="238"/>
      <c r="D1110" s="241"/>
      <c r="E1110" s="241"/>
      <c r="F1110" s="241"/>
      <c r="G1110" s="241"/>
      <c r="H1110" s="242"/>
      <c r="I1110" s="131"/>
      <c r="J1110" s="131"/>
    </row>
    <row r="1111" spans="2:11" ht="15.75" hidden="1" customHeight="1" outlineLevel="1" x14ac:dyDescent="0.25">
      <c r="B1111" s="211"/>
      <c r="C1111" s="245"/>
      <c r="D1111" s="245"/>
      <c r="E1111" s="245"/>
      <c r="F1111" s="245"/>
      <c r="G1111" s="245"/>
      <c r="H1111" s="246"/>
      <c r="I1111" s="131"/>
      <c r="J1111" s="131"/>
    </row>
    <row r="1112" spans="2:11" ht="15.75" hidden="1" customHeight="1" outlineLevel="2" x14ac:dyDescent="0.25">
      <c r="B1112" s="237" t="s">
        <v>49</v>
      </c>
      <c r="C1112" s="238"/>
      <c r="D1112" s="247" t="str">
        <f>IF($D$155="","potrebné vyplniť v bode 1.5",$D$155)</f>
        <v>potrebné vyplniť v bode 1.5</v>
      </c>
      <c r="E1112" s="247"/>
      <c r="F1112" s="247"/>
      <c r="G1112" s="247"/>
      <c r="H1112" s="248"/>
      <c r="I1112" s="131"/>
      <c r="J1112" s="131"/>
    </row>
    <row r="1113" spans="2:11" ht="15.75" hidden="1" customHeight="1" outlineLevel="2" x14ac:dyDescent="0.25">
      <c r="B1113" s="237" t="s">
        <v>237</v>
      </c>
      <c r="C1113" s="238"/>
      <c r="D1113" s="249"/>
      <c r="E1113" s="249"/>
      <c r="F1113" s="249"/>
      <c r="G1113" s="249"/>
      <c r="H1113" s="250"/>
      <c r="I1113" s="131"/>
      <c r="J1113" t="str">
        <f>LEFT(D1113,1)</f>
        <v/>
      </c>
    </row>
    <row r="1114" spans="2:11" ht="15.75" hidden="1" customHeight="1" outlineLevel="2" x14ac:dyDescent="0.25">
      <c r="B1114" s="237" t="s">
        <v>1283</v>
      </c>
      <c r="C1114" s="238"/>
      <c r="D1114" s="247" t="str">
        <f>$D$365</f>
        <v/>
      </c>
      <c r="E1114" s="247"/>
      <c r="F1114" s="247"/>
      <c r="G1114" s="247"/>
      <c r="H1114" s="248"/>
      <c r="I1114" s="131"/>
      <c r="J1114"/>
    </row>
    <row r="1115" spans="2:11" ht="15.75" hidden="1" customHeight="1" outlineLevel="2" x14ac:dyDescent="0.25">
      <c r="B1115" s="237" t="s">
        <v>238</v>
      </c>
      <c r="C1115" s="238"/>
      <c r="D1115" s="251"/>
      <c r="E1115" s="251"/>
      <c r="F1115" s="251"/>
      <c r="G1115" s="251"/>
      <c r="H1115" s="252"/>
      <c r="I1115" s="131"/>
      <c r="J1115" t="str">
        <f>LEFT(D1115,1)</f>
        <v/>
      </c>
      <c r="K1115" s="45" t="str">
        <f>IF(D1115="","",IF(J1115=J1113,"","Projektová aktivita nespadá pod zvolený typ aktivity (rovnaké začiatočné písmená)"))</f>
        <v/>
      </c>
    </row>
    <row r="1116" spans="2:11" ht="15.75" hidden="1" customHeight="1" outlineLevel="2" x14ac:dyDescent="0.25">
      <c r="B1116" s="253" t="s">
        <v>50</v>
      </c>
      <c r="C1116" s="254"/>
      <c r="D1116" s="255"/>
      <c r="E1116" s="256"/>
      <c r="F1116" s="256"/>
      <c r="G1116" s="256"/>
      <c r="H1116" s="257"/>
      <c r="I1116" s="131"/>
      <c r="J1116" s="131"/>
    </row>
    <row r="1117" spans="2:11" ht="15.75" hidden="1" customHeight="1" outlineLevel="2" x14ac:dyDescent="0.25">
      <c r="B1117" s="253" t="s">
        <v>1339</v>
      </c>
      <c r="C1117" s="254"/>
      <c r="D1117" s="258" t="str">
        <f>IF(D1115="","",LOOKUP(D1115,Čiselník2!$H$3:$H$481,Čiselník2!$I$3:$I$481))</f>
        <v/>
      </c>
      <c r="E1117" s="259"/>
      <c r="F1117" s="259"/>
      <c r="G1117" s="259"/>
      <c r="H1117" s="260"/>
      <c r="I1117" s="131"/>
      <c r="J1117" s="131"/>
    </row>
    <row r="1118" spans="2:11" ht="15.75" hidden="1" customHeight="1" outlineLevel="2" x14ac:dyDescent="0.25">
      <c r="B1118" s="237" t="s">
        <v>1327</v>
      </c>
      <c r="C1118" s="238"/>
      <c r="D1118" s="261"/>
      <c r="E1118" s="249"/>
      <c r="F1118" s="249"/>
      <c r="G1118" s="249"/>
      <c r="H1118" s="250"/>
      <c r="I1118" s="131"/>
      <c r="J1118" s="131"/>
    </row>
    <row r="1119" spans="2:11" ht="15.75" hidden="1" customHeight="1" outlineLevel="2" x14ac:dyDescent="0.25">
      <c r="B1119" s="237" t="s">
        <v>1328</v>
      </c>
      <c r="C1119" s="238"/>
      <c r="D1119" s="239"/>
      <c r="E1119" s="239"/>
      <c r="F1119" s="239"/>
      <c r="G1119" s="239"/>
      <c r="H1119" s="240"/>
      <c r="I1119" s="131"/>
      <c r="J1119" s="131"/>
    </row>
    <row r="1120" spans="2:11" ht="15.75" hidden="1" customHeight="1" outlineLevel="2" x14ac:dyDescent="0.25">
      <c r="B1120" s="237" t="s">
        <v>1284</v>
      </c>
      <c r="C1120" s="238"/>
      <c r="D1120" s="239"/>
      <c r="E1120" s="239"/>
      <c r="F1120" s="239"/>
      <c r="G1120" s="239"/>
      <c r="H1120" s="240"/>
      <c r="I1120" s="131"/>
      <c r="J1120" s="131"/>
    </row>
    <row r="1121" spans="2:11" ht="15.75" hidden="1" customHeight="1" outlineLevel="2" x14ac:dyDescent="0.25">
      <c r="B1121" s="237" t="s">
        <v>1285</v>
      </c>
      <c r="C1121" s="238"/>
      <c r="D1121" s="241"/>
      <c r="E1121" s="241"/>
      <c r="F1121" s="241"/>
      <c r="G1121" s="241"/>
      <c r="H1121" s="242"/>
      <c r="I1121" s="131"/>
      <c r="J1121" s="131"/>
    </row>
    <row r="1122" spans="2:11" ht="15.75" hidden="1" customHeight="1" outlineLevel="1" x14ac:dyDescent="0.25">
      <c r="B1122" s="211"/>
      <c r="C1122" s="245"/>
      <c r="D1122" s="245"/>
      <c r="E1122" s="245"/>
      <c r="F1122" s="245"/>
      <c r="G1122" s="245"/>
      <c r="H1122" s="246"/>
      <c r="I1122" s="131"/>
      <c r="J1122" s="131"/>
    </row>
    <row r="1123" spans="2:11" ht="15.75" hidden="1" customHeight="1" outlineLevel="2" x14ac:dyDescent="0.25">
      <c r="B1123" s="237" t="s">
        <v>49</v>
      </c>
      <c r="C1123" s="238"/>
      <c r="D1123" s="247" t="str">
        <f>IF($D$155="","potrebné vyplniť v bode 1.5",$D$155)</f>
        <v>potrebné vyplniť v bode 1.5</v>
      </c>
      <c r="E1123" s="247"/>
      <c r="F1123" s="247"/>
      <c r="G1123" s="247"/>
      <c r="H1123" s="248"/>
      <c r="I1123" s="131"/>
      <c r="J1123" s="131"/>
    </row>
    <row r="1124" spans="2:11" ht="15.75" hidden="1" customHeight="1" outlineLevel="2" x14ac:dyDescent="0.25">
      <c r="B1124" s="237" t="s">
        <v>237</v>
      </c>
      <c r="C1124" s="238"/>
      <c r="D1124" s="249"/>
      <c r="E1124" s="249"/>
      <c r="F1124" s="249"/>
      <c r="G1124" s="249"/>
      <c r="H1124" s="250"/>
      <c r="I1124" s="131"/>
      <c r="J1124" t="str">
        <f>LEFT(D1124,1)</f>
        <v/>
      </c>
    </row>
    <row r="1125" spans="2:11" ht="15.75" hidden="1" customHeight="1" outlineLevel="2" x14ac:dyDescent="0.25">
      <c r="B1125" s="237" t="s">
        <v>1283</v>
      </c>
      <c r="C1125" s="238"/>
      <c r="D1125" s="247" t="str">
        <f>$D$365</f>
        <v/>
      </c>
      <c r="E1125" s="247"/>
      <c r="F1125" s="247"/>
      <c r="G1125" s="247"/>
      <c r="H1125" s="248"/>
      <c r="I1125" s="131"/>
      <c r="J1125"/>
    </row>
    <row r="1126" spans="2:11" ht="15.75" hidden="1" customHeight="1" outlineLevel="2" x14ac:dyDescent="0.25">
      <c r="B1126" s="237" t="s">
        <v>238</v>
      </c>
      <c r="C1126" s="238"/>
      <c r="D1126" s="251"/>
      <c r="E1126" s="251"/>
      <c r="F1126" s="251"/>
      <c r="G1126" s="251"/>
      <c r="H1126" s="252"/>
      <c r="I1126" s="131"/>
      <c r="J1126" t="str">
        <f>LEFT(D1126,1)</f>
        <v/>
      </c>
      <c r="K1126" s="45" t="str">
        <f>IF(D1126="","",IF(J1126=J1124,"","Projektová aktivita nespadá pod zvolený typ aktivity (rovnaké začiatočné písmená)"))</f>
        <v/>
      </c>
    </row>
    <row r="1127" spans="2:11" ht="15.75" hidden="1" customHeight="1" outlineLevel="2" x14ac:dyDescent="0.25">
      <c r="B1127" s="253" t="s">
        <v>50</v>
      </c>
      <c r="C1127" s="254"/>
      <c r="D1127" s="255"/>
      <c r="E1127" s="256"/>
      <c r="F1127" s="256"/>
      <c r="G1127" s="256"/>
      <c r="H1127" s="257"/>
      <c r="I1127" s="131"/>
      <c r="J1127" s="131"/>
    </row>
    <row r="1128" spans="2:11" ht="15.75" hidden="1" customHeight="1" outlineLevel="2" x14ac:dyDescent="0.25">
      <c r="B1128" s="253" t="s">
        <v>1339</v>
      </c>
      <c r="C1128" s="254"/>
      <c r="D1128" s="258" t="str">
        <f>IF(D1126="","",LOOKUP(D1126,Čiselník2!$H$3:$H$481,Čiselník2!$I$3:$I$481))</f>
        <v/>
      </c>
      <c r="E1128" s="259"/>
      <c r="F1128" s="259"/>
      <c r="G1128" s="259"/>
      <c r="H1128" s="260"/>
      <c r="I1128" s="131"/>
      <c r="J1128" s="131"/>
    </row>
    <row r="1129" spans="2:11" ht="15.75" hidden="1" customHeight="1" outlineLevel="2" x14ac:dyDescent="0.25">
      <c r="B1129" s="237" t="s">
        <v>1327</v>
      </c>
      <c r="C1129" s="238"/>
      <c r="D1129" s="261"/>
      <c r="E1129" s="249"/>
      <c r="F1129" s="249"/>
      <c r="G1129" s="249"/>
      <c r="H1129" s="250"/>
      <c r="I1129" s="131"/>
      <c r="J1129" s="131"/>
    </row>
    <row r="1130" spans="2:11" ht="15.75" hidden="1" customHeight="1" outlineLevel="2" x14ac:dyDescent="0.25">
      <c r="B1130" s="237" t="s">
        <v>1328</v>
      </c>
      <c r="C1130" s="238"/>
      <c r="D1130" s="239"/>
      <c r="E1130" s="239"/>
      <c r="F1130" s="239"/>
      <c r="G1130" s="239"/>
      <c r="H1130" s="240"/>
      <c r="I1130" s="131"/>
      <c r="J1130" s="131"/>
    </row>
    <row r="1131" spans="2:11" ht="15.75" hidden="1" customHeight="1" outlineLevel="2" x14ac:dyDescent="0.25">
      <c r="B1131" s="237" t="s">
        <v>1284</v>
      </c>
      <c r="C1131" s="238"/>
      <c r="D1131" s="239"/>
      <c r="E1131" s="239"/>
      <c r="F1131" s="239"/>
      <c r="G1131" s="239"/>
      <c r="H1131" s="240"/>
      <c r="I1131" s="131"/>
      <c r="J1131" s="131"/>
    </row>
    <row r="1132" spans="2:11" ht="15.75" hidden="1" customHeight="1" outlineLevel="2" x14ac:dyDescent="0.25">
      <c r="B1132" s="237" t="s">
        <v>1285</v>
      </c>
      <c r="C1132" s="238"/>
      <c r="D1132" s="241"/>
      <c r="E1132" s="241"/>
      <c r="F1132" s="241"/>
      <c r="G1132" s="241"/>
      <c r="H1132" s="242"/>
      <c r="I1132" s="131"/>
      <c r="J1132" s="131"/>
    </row>
    <row r="1133" spans="2:11" ht="15.75" hidden="1" customHeight="1" outlineLevel="1" x14ac:dyDescent="0.25">
      <c r="B1133" s="211"/>
      <c r="C1133" s="245"/>
      <c r="D1133" s="245"/>
      <c r="E1133" s="245"/>
      <c r="F1133" s="245"/>
      <c r="G1133" s="245"/>
      <c r="H1133" s="246"/>
      <c r="I1133" s="131"/>
      <c r="J1133" s="131"/>
    </row>
    <row r="1134" spans="2:11" ht="15.75" hidden="1" customHeight="1" outlineLevel="2" x14ac:dyDescent="0.25">
      <c r="B1134" s="237" t="s">
        <v>49</v>
      </c>
      <c r="C1134" s="238"/>
      <c r="D1134" s="247" t="str">
        <f>IF($D$155="","potrebné vyplniť v bode 1.5",$D$155)</f>
        <v>potrebné vyplniť v bode 1.5</v>
      </c>
      <c r="E1134" s="247"/>
      <c r="F1134" s="247"/>
      <c r="G1134" s="247"/>
      <c r="H1134" s="248"/>
      <c r="I1134" s="131"/>
      <c r="J1134" s="131"/>
    </row>
    <row r="1135" spans="2:11" ht="15.75" hidden="1" customHeight="1" outlineLevel="2" x14ac:dyDescent="0.25">
      <c r="B1135" s="237" t="s">
        <v>237</v>
      </c>
      <c r="C1135" s="238"/>
      <c r="D1135" s="249"/>
      <c r="E1135" s="249"/>
      <c r="F1135" s="249"/>
      <c r="G1135" s="249"/>
      <c r="H1135" s="250"/>
      <c r="I1135" s="131"/>
      <c r="J1135" t="str">
        <f>LEFT(D1135,1)</f>
        <v/>
      </c>
    </row>
    <row r="1136" spans="2:11" ht="15.75" hidden="1" customHeight="1" outlineLevel="2" x14ac:dyDescent="0.25">
      <c r="B1136" s="237" t="s">
        <v>1283</v>
      </c>
      <c r="C1136" s="238"/>
      <c r="D1136" s="247" t="str">
        <f>$D$365</f>
        <v/>
      </c>
      <c r="E1136" s="247"/>
      <c r="F1136" s="247"/>
      <c r="G1136" s="247"/>
      <c r="H1136" s="248"/>
      <c r="I1136" s="131"/>
      <c r="J1136"/>
    </row>
    <row r="1137" spans="2:11" ht="15.75" hidden="1" customHeight="1" outlineLevel="2" x14ac:dyDescent="0.25">
      <c r="B1137" s="237" t="s">
        <v>238</v>
      </c>
      <c r="C1137" s="238"/>
      <c r="D1137" s="251"/>
      <c r="E1137" s="251"/>
      <c r="F1137" s="251"/>
      <c r="G1137" s="251"/>
      <c r="H1137" s="252"/>
      <c r="I1137" s="131"/>
      <c r="J1137" t="str">
        <f>LEFT(D1137,1)</f>
        <v/>
      </c>
      <c r="K1137" s="45" t="str">
        <f>IF(D1137="","",IF(J1137=J1135,"","Projektová aktivita nespadá pod zvolený typ aktivity (rovnaké začiatočné písmená)"))</f>
        <v/>
      </c>
    </row>
    <row r="1138" spans="2:11" ht="15.75" hidden="1" customHeight="1" outlineLevel="2" x14ac:dyDescent="0.25">
      <c r="B1138" s="253" t="s">
        <v>50</v>
      </c>
      <c r="C1138" s="254"/>
      <c r="D1138" s="255"/>
      <c r="E1138" s="256"/>
      <c r="F1138" s="256"/>
      <c r="G1138" s="256"/>
      <c r="H1138" s="257"/>
      <c r="I1138" s="131"/>
      <c r="J1138" s="131"/>
    </row>
    <row r="1139" spans="2:11" ht="15.75" hidden="1" customHeight="1" outlineLevel="2" x14ac:dyDescent="0.25">
      <c r="B1139" s="253" t="s">
        <v>1339</v>
      </c>
      <c r="C1139" s="254"/>
      <c r="D1139" s="258" t="str">
        <f>IF(D1137="","",LOOKUP(D1137,Čiselník2!$H$3:$H$481,Čiselník2!$I$3:$I$481))</f>
        <v/>
      </c>
      <c r="E1139" s="259"/>
      <c r="F1139" s="259"/>
      <c r="G1139" s="259"/>
      <c r="H1139" s="260"/>
      <c r="I1139" s="131"/>
      <c r="J1139" s="131"/>
    </row>
    <row r="1140" spans="2:11" ht="15.75" hidden="1" customHeight="1" outlineLevel="2" x14ac:dyDescent="0.25">
      <c r="B1140" s="237" t="s">
        <v>1327</v>
      </c>
      <c r="C1140" s="238"/>
      <c r="D1140" s="261"/>
      <c r="E1140" s="249"/>
      <c r="F1140" s="249"/>
      <c r="G1140" s="249"/>
      <c r="H1140" s="250"/>
      <c r="I1140" s="131"/>
      <c r="J1140" s="131"/>
    </row>
    <row r="1141" spans="2:11" ht="15.75" hidden="1" customHeight="1" outlineLevel="2" x14ac:dyDescent="0.25">
      <c r="B1141" s="237" t="s">
        <v>1328</v>
      </c>
      <c r="C1141" s="238"/>
      <c r="D1141" s="239"/>
      <c r="E1141" s="239"/>
      <c r="F1141" s="239"/>
      <c r="G1141" s="239"/>
      <c r="H1141" s="240"/>
      <c r="I1141" s="131"/>
      <c r="J1141" s="131"/>
    </row>
    <row r="1142" spans="2:11" ht="15.75" hidden="1" customHeight="1" outlineLevel="2" x14ac:dyDescent="0.25">
      <c r="B1142" s="237" t="s">
        <v>1284</v>
      </c>
      <c r="C1142" s="238"/>
      <c r="D1142" s="239"/>
      <c r="E1142" s="239"/>
      <c r="F1142" s="239"/>
      <c r="G1142" s="239"/>
      <c r="H1142" s="240"/>
      <c r="I1142" s="131"/>
      <c r="J1142" s="131"/>
    </row>
    <row r="1143" spans="2:11" ht="15.75" hidden="1" customHeight="1" outlineLevel="2" x14ac:dyDescent="0.25">
      <c r="B1143" s="237" t="s">
        <v>1285</v>
      </c>
      <c r="C1143" s="238"/>
      <c r="D1143" s="241"/>
      <c r="E1143" s="241"/>
      <c r="F1143" s="241"/>
      <c r="G1143" s="241"/>
      <c r="H1143" s="242"/>
      <c r="I1143" s="131"/>
      <c r="J1143" s="131"/>
    </row>
    <row r="1144" spans="2:11" ht="15.75" hidden="1" customHeight="1" outlineLevel="1" x14ac:dyDescent="0.25">
      <c r="B1144" s="211"/>
      <c r="C1144" s="245"/>
      <c r="D1144" s="245"/>
      <c r="E1144" s="245"/>
      <c r="F1144" s="245"/>
      <c r="G1144" s="245"/>
      <c r="H1144" s="246"/>
      <c r="I1144" s="131"/>
      <c r="J1144" s="131"/>
    </row>
    <row r="1145" spans="2:11" ht="15.75" hidden="1" customHeight="1" outlineLevel="2" x14ac:dyDescent="0.25">
      <c r="B1145" s="237" t="s">
        <v>49</v>
      </c>
      <c r="C1145" s="238"/>
      <c r="D1145" s="247" t="str">
        <f>IF($D$155="","potrebné vyplniť v bode 1.5",$D$155)</f>
        <v>potrebné vyplniť v bode 1.5</v>
      </c>
      <c r="E1145" s="247"/>
      <c r="F1145" s="247"/>
      <c r="G1145" s="247"/>
      <c r="H1145" s="248"/>
      <c r="I1145" s="131"/>
      <c r="J1145" s="131"/>
    </row>
    <row r="1146" spans="2:11" ht="15.75" hidden="1" customHeight="1" outlineLevel="2" x14ac:dyDescent="0.25">
      <c r="B1146" s="237" t="s">
        <v>237</v>
      </c>
      <c r="C1146" s="238"/>
      <c r="D1146" s="249"/>
      <c r="E1146" s="249"/>
      <c r="F1146" s="249"/>
      <c r="G1146" s="249"/>
      <c r="H1146" s="250"/>
      <c r="I1146" s="131"/>
      <c r="J1146" t="str">
        <f>LEFT(D1146,1)</f>
        <v/>
      </c>
    </row>
    <row r="1147" spans="2:11" ht="15.75" hidden="1" customHeight="1" outlineLevel="2" x14ac:dyDescent="0.25">
      <c r="B1147" s="237" t="s">
        <v>1283</v>
      </c>
      <c r="C1147" s="238"/>
      <c r="D1147" s="247" t="str">
        <f>$D$365</f>
        <v/>
      </c>
      <c r="E1147" s="247"/>
      <c r="F1147" s="247"/>
      <c r="G1147" s="247"/>
      <c r="H1147" s="248"/>
      <c r="I1147" s="131"/>
      <c r="J1147"/>
    </row>
    <row r="1148" spans="2:11" ht="15.75" hidden="1" customHeight="1" outlineLevel="2" x14ac:dyDescent="0.25">
      <c r="B1148" s="237" t="s">
        <v>238</v>
      </c>
      <c r="C1148" s="238"/>
      <c r="D1148" s="251"/>
      <c r="E1148" s="251"/>
      <c r="F1148" s="251"/>
      <c r="G1148" s="251"/>
      <c r="H1148" s="252"/>
      <c r="I1148" s="131"/>
      <c r="J1148" t="str">
        <f>LEFT(D1148,1)</f>
        <v/>
      </c>
      <c r="K1148" s="45" t="str">
        <f>IF(D1148="","",IF(J1148=J1146,"","Projektová aktivita nespadá pod zvolený typ aktivity (rovnaké začiatočné písmená)"))</f>
        <v/>
      </c>
    </row>
    <row r="1149" spans="2:11" ht="15.75" hidden="1" customHeight="1" outlineLevel="2" x14ac:dyDescent="0.25">
      <c r="B1149" s="253" t="s">
        <v>50</v>
      </c>
      <c r="C1149" s="254"/>
      <c r="D1149" s="255"/>
      <c r="E1149" s="256"/>
      <c r="F1149" s="256"/>
      <c r="G1149" s="256"/>
      <c r="H1149" s="257"/>
      <c r="I1149" s="131"/>
      <c r="J1149" s="131"/>
    </row>
    <row r="1150" spans="2:11" ht="15.75" hidden="1" customHeight="1" outlineLevel="2" x14ac:dyDescent="0.25">
      <c r="B1150" s="253" t="s">
        <v>1339</v>
      </c>
      <c r="C1150" s="254"/>
      <c r="D1150" s="258" t="str">
        <f>IF(D1148="","",LOOKUP(D1148,Čiselník2!$H$3:$H$481,Čiselník2!$I$3:$I$481))</f>
        <v/>
      </c>
      <c r="E1150" s="259"/>
      <c r="F1150" s="259"/>
      <c r="G1150" s="259"/>
      <c r="H1150" s="260"/>
      <c r="I1150" s="131"/>
      <c r="J1150" s="131"/>
    </row>
    <row r="1151" spans="2:11" ht="15.75" hidden="1" customHeight="1" outlineLevel="2" x14ac:dyDescent="0.25">
      <c r="B1151" s="237" t="s">
        <v>1327</v>
      </c>
      <c r="C1151" s="238"/>
      <c r="D1151" s="261"/>
      <c r="E1151" s="249"/>
      <c r="F1151" s="249"/>
      <c r="G1151" s="249"/>
      <c r="H1151" s="250"/>
      <c r="I1151" s="131"/>
      <c r="J1151" s="131"/>
    </row>
    <row r="1152" spans="2:11" ht="15.75" hidden="1" customHeight="1" outlineLevel="2" x14ac:dyDescent="0.25">
      <c r="B1152" s="237" t="s">
        <v>1328</v>
      </c>
      <c r="C1152" s="238"/>
      <c r="D1152" s="239"/>
      <c r="E1152" s="239"/>
      <c r="F1152" s="239"/>
      <c r="G1152" s="239"/>
      <c r="H1152" s="240"/>
      <c r="I1152" s="131"/>
      <c r="J1152" s="131"/>
    </row>
    <row r="1153" spans="2:11" ht="15.75" hidden="1" customHeight="1" outlineLevel="2" x14ac:dyDescent="0.25">
      <c r="B1153" s="237" t="s">
        <v>1284</v>
      </c>
      <c r="C1153" s="238"/>
      <c r="D1153" s="239"/>
      <c r="E1153" s="239"/>
      <c r="F1153" s="239"/>
      <c r="G1153" s="239"/>
      <c r="H1153" s="240"/>
      <c r="I1153" s="131"/>
      <c r="J1153" s="131"/>
    </row>
    <row r="1154" spans="2:11" ht="15.75" hidden="1" customHeight="1" outlineLevel="2" x14ac:dyDescent="0.25">
      <c r="B1154" s="237" t="s">
        <v>1285</v>
      </c>
      <c r="C1154" s="238"/>
      <c r="D1154" s="241"/>
      <c r="E1154" s="241"/>
      <c r="F1154" s="241"/>
      <c r="G1154" s="241"/>
      <c r="H1154" s="242"/>
      <c r="I1154" s="131"/>
      <c r="J1154" s="131"/>
    </row>
    <row r="1155" spans="2:11" ht="15.75" hidden="1" customHeight="1" outlineLevel="1" x14ac:dyDescent="0.25">
      <c r="B1155" s="211"/>
      <c r="C1155" s="245"/>
      <c r="D1155" s="245"/>
      <c r="E1155" s="245"/>
      <c r="F1155" s="245"/>
      <c r="G1155" s="245"/>
      <c r="H1155" s="246"/>
      <c r="I1155" s="43"/>
      <c r="J1155" s="43"/>
    </row>
    <row r="1156" spans="2:11" ht="15.75" hidden="1" customHeight="1" outlineLevel="2" x14ac:dyDescent="0.25">
      <c r="B1156" s="237" t="s">
        <v>49</v>
      </c>
      <c r="C1156" s="238"/>
      <c r="D1156" s="247" t="str">
        <f>IF($D$155="","potrebné vyplniť v bode 1.5",$D$155)</f>
        <v>potrebné vyplniť v bode 1.5</v>
      </c>
      <c r="E1156" s="247"/>
      <c r="F1156" s="247"/>
      <c r="G1156" s="247"/>
      <c r="H1156" s="248"/>
      <c r="I1156" s="43"/>
      <c r="J1156" s="43"/>
    </row>
    <row r="1157" spans="2:11" ht="15.75" hidden="1" customHeight="1" outlineLevel="2" x14ac:dyDescent="0.25">
      <c r="B1157" s="237" t="s">
        <v>237</v>
      </c>
      <c r="C1157" s="238"/>
      <c r="D1157" s="249"/>
      <c r="E1157" s="249"/>
      <c r="F1157" s="249"/>
      <c r="G1157" s="249"/>
      <c r="H1157" s="250"/>
      <c r="I1157" s="43"/>
      <c r="J1157" t="str">
        <f>LEFT(D1157,1)</f>
        <v/>
      </c>
    </row>
    <row r="1158" spans="2:11" ht="15.75" hidden="1" customHeight="1" outlineLevel="2" x14ac:dyDescent="0.25">
      <c r="B1158" s="237" t="s">
        <v>1283</v>
      </c>
      <c r="C1158" s="238"/>
      <c r="D1158" s="247" t="str">
        <f>$D$365</f>
        <v/>
      </c>
      <c r="E1158" s="247"/>
      <c r="F1158" s="247"/>
      <c r="G1158" s="247"/>
      <c r="H1158" s="248"/>
      <c r="I1158" s="43"/>
      <c r="J1158"/>
    </row>
    <row r="1159" spans="2:11" ht="15.75" hidden="1" customHeight="1" outlineLevel="2" x14ac:dyDescent="0.25">
      <c r="B1159" s="237" t="s">
        <v>238</v>
      </c>
      <c r="C1159" s="238"/>
      <c r="D1159" s="251"/>
      <c r="E1159" s="251"/>
      <c r="F1159" s="251"/>
      <c r="G1159" s="251"/>
      <c r="H1159" s="252"/>
      <c r="I1159" s="43"/>
      <c r="J1159" t="str">
        <f>LEFT(D1159,1)</f>
        <v/>
      </c>
      <c r="K1159" s="45" t="str">
        <f>IF(D1159="","",IF(J1159=J1157,"","Projektová aktivita nespadá pod zvolený typ aktivity (rovnaké začiatočné písmená)"))</f>
        <v/>
      </c>
    </row>
    <row r="1160" spans="2:11" ht="15.75" hidden="1" customHeight="1" outlineLevel="2" x14ac:dyDescent="0.25">
      <c r="B1160" s="253" t="s">
        <v>50</v>
      </c>
      <c r="C1160" s="254"/>
      <c r="D1160" s="255"/>
      <c r="E1160" s="256"/>
      <c r="F1160" s="256"/>
      <c r="G1160" s="256"/>
      <c r="H1160" s="257"/>
      <c r="I1160" s="43"/>
      <c r="J1160" s="43"/>
    </row>
    <row r="1161" spans="2:11" ht="15.75" hidden="1" customHeight="1" outlineLevel="2" x14ac:dyDescent="0.25">
      <c r="B1161" s="253" t="s">
        <v>1339</v>
      </c>
      <c r="C1161" s="254"/>
      <c r="D1161" s="258" t="str">
        <f>IF(D1159="","",LOOKUP(D1159,Čiselník2!$H$3:$H$481,Čiselník2!$I$3:$I$481))</f>
        <v/>
      </c>
      <c r="E1161" s="259"/>
      <c r="F1161" s="259"/>
      <c r="G1161" s="259"/>
      <c r="H1161" s="260"/>
      <c r="I1161" s="43"/>
      <c r="J1161" s="43"/>
    </row>
    <row r="1162" spans="2:11" ht="15.75" hidden="1" customHeight="1" outlineLevel="2" x14ac:dyDescent="0.25">
      <c r="B1162" s="237" t="s">
        <v>1327</v>
      </c>
      <c r="C1162" s="238"/>
      <c r="D1162" s="261"/>
      <c r="E1162" s="249"/>
      <c r="F1162" s="249"/>
      <c r="G1162" s="249"/>
      <c r="H1162" s="250"/>
      <c r="I1162" s="43"/>
      <c r="J1162" s="43"/>
    </row>
    <row r="1163" spans="2:11" ht="15.75" hidden="1" customHeight="1" outlineLevel="2" x14ac:dyDescent="0.25">
      <c r="B1163" s="237" t="s">
        <v>1328</v>
      </c>
      <c r="C1163" s="238"/>
      <c r="D1163" s="239"/>
      <c r="E1163" s="239"/>
      <c r="F1163" s="239"/>
      <c r="G1163" s="239"/>
      <c r="H1163" s="240"/>
      <c r="I1163" s="43"/>
      <c r="J1163" s="43"/>
    </row>
    <row r="1164" spans="2:11" ht="15.75" hidden="1" customHeight="1" outlineLevel="2" x14ac:dyDescent="0.25">
      <c r="B1164" s="237" t="s">
        <v>1284</v>
      </c>
      <c r="C1164" s="238"/>
      <c r="D1164" s="239"/>
      <c r="E1164" s="239"/>
      <c r="F1164" s="239"/>
      <c r="G1164" s="239"/>
      <c r="H1164" s="240"/>
      <c r="I1164" s="43"/>
      <c r="J1164" s="43"/>
    </row>
    <row r="1165" spans="2:11" ht="15.75" hidden="1" customHeight="1" outlineLevel="2" x14ac:dyDescent="0.25">
      <c r="B1165" s="237" t="s">
        <v>1285</v>
      </c>
      <c r="C1165" s="238"/>
      <c r="D1165" s="241"/>
      <c r="E1165" s="241"/>
      <c r="F1165" s="241"/>
      <c r="G1165" s="241"/>
      <c r="H1165" s="242"/>
      <c r="I1165" s="43"/>
      <c r="J1165" s="43"/>
    </row>
    <row r="1166" spans="2:11" ht="11.25" hidden="1" customHeight="1" outlineLevel="1" x14ac:dyDescent="0.25">
      <c r="B1166" s="118"/>
      <c r="C1166" s="118"/>
      <c r="D1166" s="119"/>
      <c r="E1166" s="119"/>
      <c r="F1166" s="119"/>
      <c r="G1166" s="119"/>
      <c r="H1166" s="119"/>
      <c r="I1166" s="43"/>
      <c r="J1166" s="43"/>
    </row>
    <row r="1167" spans="2:11" ht="16.5" collapsed="1" x14ac:dyDescent="0.25">
      <c r="B1167" s="211" t="s">
        <v>1422</v>
      </c>
      <c r="C1167" s="245"/>
      <c r="D1167" s="245"/>
      <c r="E1167" s="245"/>
      <c r="F1167" s="245"/>
      <c r="G1167" s="245"/>
      <c r="H1167" s="246"/>
      <c r="I1167" s="148"/>
      <c r="J1167" s="148"/>
    </row>
    <row r="1168" spans="2:11" ht="15.75" hidden="1" customHeight="1" outlineLevel="1" x14ac:dyDescent="0.25">
      <c r="B1168" s="237" t="s">
        <v>49</v>
      </c>
      <c r="C1168" s="238"/>
      <c r="D1168" s="247" t="str">
        <f>IF($D$189="","potrebné vyplniť v bode 1.6",$D$189)</f>
        <v>potrebné vyplniť v bode 1.6</v>
      </c>
      <c r="E1168" s="247"/>
      <c r="F1168" s="247"/>
      <c r="G1168" s="247"/>
      <c r="H1168" s="248"/>
      <c r="I1168" s="148"/>
      <c r="J1168" s="148"/>
    </row>
    <row r="1169" spans="2:11" ht="15.75" hidden="1" customHeight="1" outlineLevel="1" x14ac:dyDescent="0.25">
      <c r="B1169" s="237" t="s">
        <v>237</v>
      </c>
      <c r="C1169" s="238"/>
      <c r="D1169" s="249"/>
      <c r="E1169" s="249"/>
      <c r="F1169" s="249"/>
      <c r="G1169" s="249"/>
      <c r="H1169" s="250"/>
      <c r="I1169" s="148"/>
      <c r="J1169" t="str">
        <f>LEFT(D1169,1)</f>
        <v/>
      </c>
    </row>
    <row r="1170" spans="2:11" ht="15.75" hidden="1" customHeight="1" outlineLevel="1" x14ac:dyDescent="0.25">
      <c r="B1170" s="237" t="s">
        <v>1283</v>
      </c>
      <c r="C1170" s="238"/>
      <c r="D1170" s="247" t="str">
        <f>$D$365</f>
        <v/>
      </c>
      <c r="E1170" s="247"/>
      <c r="F1170" s="247"/>
      <c r="G1170" s="247"/>
      <c r="H1170" s="248"/>
      <c r="I1170" s="148"/>
      <c r="J1170"/>
    </row>
    <row r="1171" spans="2:11" ht="15.75" hidden="1" customHeight="1" outlineLevel="1" x14ac:dyDescent="0.25">
      <c r="B1171" s="237" t="s">
        <v>238</v>
      </c>
      <c r="C1171" s="238"/>
      <c r="D1171" s="251"/>
      <c r="E1171" s="251"/>
      <c r="F1171" s="251"/>
      <c r="G1171" s="251"/>
      <c r="H1171" s="252"/>
      <c r="I1171" s="148"/>
      <c r="J1171" t="str">
        <f>LEFT(D1171,1)</f>
        <v/>
      </c>
      <c r="K1171" s="45" t="str">
        <f>IF(D1171="","",IF(J1171=J1169,"","Projektová aktivita nespadá pod zvolený typ aktivity (rovnaké začiatočné písmená)"))</f>
        <v/>
      </c>
    </row>
    <row r="1172" spans="2:11" ht="15.75" hidden="1" customHeight="1" outlineLevel="1" x14ac:dyDescent="0.25">
      <c r="B1172" s="253" t="s">
        <v>50</v>
      </c>
      <c r="C1172" s="254"/>
      <c r="D1172" s="255"/>
      <c r="E1172" s="256"/>
      <c r="F1172" s="256"/>
      <c r="G1172" s="256"/>
      <c r="H1172" s="257"/>
      <c r="I1172" s="148"/>
      <c r="J1172" s="148"/>
    </row>
    <row r="1173" spans="2:11" ht="15.75" hidden="1" customHeight="1" outlineLevel="1" x14ac:dyDescent="0.25">
      <c r="B1173" s="253" t="s">
        <v>1339</v>
      </c>
      <c r="C1173" s="254"/>
      <c r="D1173" s="258" t="str">
        <f>IF(D1171="","",LOOKUP(D1171,Čiselník2!$H$3:$H$481,Čiselník2!$I$3:$I$481))</f>
        <v/>
      </c>
      <c r="E1173" s="259"/>
      <c r="F1173" s="259"/>
      <c r="G1173" s="259"/>
      <c r="H1173" s="260"/>
      <c r="I1173" s="148"/>
      <c r="J1173" s="148"/>
    </row>
    <row r="1174" spans="2:11" ht="15.75" hidden="1" customHeight="1" outlineLevel="1" x14ac:dyDescent="0.25">
      <c r="B1174" s="237" t="s">
        <v>1327</v>
      </c>
      <c r="C1174" s="238"/>
      <c r="D1174" s="261"/>
      <c r="E1174" s="249"/>
      <c r="F1174" s="249"/>
      <c r="G1174" s="249"/>
      <c r="H1174" s="250"/>
      <c r="I1174" s="148"/>
      <c r="J1174" s="148"/>
    </row>
    <row r="1175" spans="2:11" ht="15.75" hidden="1" customHeight="1" outlineLevel="1" x14ac:dyDescent="0.25">
      <c r="B1175" s="237" t="s">
        <v>1328</v>
      </c>
      <c r="C1175" s="238"/>
      <c r="D1175" s="239"/>
      <c r="E1175" s="239"/>
      <c r="F1175" s="239"/>
      <c r="G1175" s="239"/>
      <c r="H1175" s="240"/>
      <c r="I1175" s="148"/>
      <c r="J1175" s="148"/>
    </row>
    <row r="1176" spans="2:11" ht="15.75" hidden="1" customHeight="1" outlineLevel="1" x14ac:dyDescent="0.25">
      <c r="B1176" s="237" t="s">
        <v>1284</v>
      </c>
      <c r="C1176" s="238"/>
      <c r="D1176" s="239"/>
      <c r="E1176" s="239"/>
      <c r="F1176" s="239"/>
      <c r="G1176" s="239"/>
      <c r="H1176" s="240"/>
      <c r="I1176" s="148"/>
      <c r="J1176" s="148"/>
    </row>
    <row r="1177" spans="2:11" ht="15.75" hidden="1" customHeight="1" outlineLevel="1" x14ac:dyDescent="0.25">
      <c r="B1177" s="237" t="s">
        <v>1285</v>
      </c>
      <c r="C1177" s="238"/>
      <c r="D1177" s="241"/>
      <c r="E1177" s="241"/>
      <c r="F1177" s="241"/>
      <c r="G1177" s="241"/>
      <c r="H1177" s="242"/>
      <c r="I1177" s="148"/>
      <c r="J1177" s="148"/>
    </row>
    <row r="1178" spans="2:11" ht="15.75" hidden="1" customHeight="1" outlineLevel="2" x14ac:dyDescent="0.25">
      <c r="B1178" s="211"/>
      <c r="C1178" s="245"/>
      <c r="D1178" s="262"/>
      <c r="E1178" s="262"/>
      <c r="F1178" s="262"/>
      <c r="G1178" s="245"/>
      <c r="H1178" s="246"/>
      <c r="I1178" s="148"/>
      <c r="J1178" s="148"/>
    </row>
    <row r="1179" spans="2:11" ht="15.75" hidden="1" customHeight="1" outlineLevel="2" x14ac:dyDescent="0.25">
      <c r="B1179" s="237" t="s">
        <v>49</v>
      </c>
      <c r="C1179" s="238"/>
      <c r="D1179" s="247" t="str">
        <f>IF($D$189="","potrebné vyplniť v bode 1.6",$D$189)</f>
        <v>potrebné vyplniť v bode 1.6</v>
      </c>
      <c r="E1179" s="247"/>
      <c r="F1179" s="247"/>
      <c r="G1179" s="247"/>
      <c r="H1179" s="248"/>
      <c r="I1179" s="148"/>
      <c r="J1179" s="148"/>
    </row>
    <row r="1180" spans="2:11" ht="15.75" hidden="1" customHeight="1" outlineLevel="2" x14ac:dyDescent="0.25">
      <c r="B1180" s="237" t="s">
        <v>237</v>
      </c>
      <c r="C1180" s="238"/>
      <c r="D1180" s="249"/>
      <c r="E1180" s="249"/>
      <c r="F1180" s="249"/>
      <c r="G1180" s="249"/>
      <c r="H1180" s="250"/>
      <c r="I1180" s="148"/>
      <c r="J1180" t="str">
        <f>LEFT(D1180,1)</f>
        <v/>
      </c>
    </row>
    <row r="1181" spans="2:11" ht="15.75" hidden="1" customHeight="1" outlineLevel="2" x14ac:dyDescent="0.25">
      <c r="B1181" s="237" t="s">
        <v>1283</v>
      </c>
      <c r="C1181" s="238"/>
      <c r="D1181" s="247" t="str">
        <f>$D$365</f>
        <v/>
      </c>
      <c r="E1181" s="247"/>
      <c r="F1181" s="247"/>
      <c r="G1181" s="247"/>
      <c r="H1181" s="248"/>
      <c r="I1181" s="148"/>
      <c r="J1181"/>
    </row>
    <row r="1182" spans="2:11" ht="15.75" hidden="1" customHeight="1" outlineLevel="2" x14ac:dyDescent="0.25">
      <c r="B1182" s="237" t="s">
        <v>238</v>
      </c>
      <c r="C1182" s="238"/>
      <c r="D1182" s="251"/>
      <c r="E1182" s="251"/>
      <c r="F1182" s="251"/>
      <c r="G1182" s="251"/>
      <c r="H1182" s="252"/>
      <c r="I1182" s="148"/>
      <c r="J1182" t="str">
        <f>LEFT(D1182,1)</f>
        <v/>
      </c>
      <c r="K1182" s="45" t="str">
        <f>IF(D1182="","",IF(J1182=J1180,"","Projektová aktivita nespadá pod zvolený typ aktivity (rovnaké začiatočné písmená)"))</f>
        <v/>
      </c>
    </row>
    <row r="1183" spans="2:11" ht="15.75" hidden="1" customHeight="1" outlineLevel="2" x14ac:dyDescent="0.25">
      <c r="B1183" s="253" t="s">
        <v>50</v>
      </c>
      <c r="C1183" s="254"/>
      <c r="D1183" s="255"/>
      <c r="E1183" s="256"/>
      <c r="F1183" s="256"/>
      <c r="G1183" s="256"/>
      <c r="H1183" s="257"/>
      <c r="I1183" s="148"/>
      <c r="J1183" s="148"/>
    </row>
    <row r="1184" spans="2:11" ht="15.75" hidden="1" customHeight="1" outlineLevel="2" x14ac:dyDescent="0.25">
      <c r="B1184" s="253" t="s">
        <v>1339</v>
      </c>
      <c r="C1184" s="254"/>
      <c r="D1184" s="258" t="str">
        <f>IF(D1182="","",LOOKUP(D1182,Čiselník2!$H$3:$H$481,Čiselník2!$I$3:$I$481))</f>
        <v/>
      </c>
      <c r="E1184" s="259"/>
      <c r="F1184" s="259"/>
      <c r="G1184" s="259"/>
      <c r="H1184" s="260"/>
      <c r="I1184" s="148"/>
      <c r="J1184" s="148"/>
    </row>
    <row r="1185" spans="2:11" ht="15.75" hidden="1" customHeight="1" outlineLevel="2" x14ac:dyDescent="0.25">
      <c r="B1185" s="237" t="s">
        <v>1327</v>
      </c>
      <c r="C1185" s="238"/>
      <c r="D1185" s="261"/>
      <c r="E1185" s="249"/>
      <c r="F1185" s="249"/>
      <c r="G1185" s="249"/>
      <c r="H1185" s="250"/>
      <c r="I1185" s="148"/>
      <c r="J1185" s="148"/>
    </row>
    <row r="1186" spans="2:11" ht="15.75" hidden="1" customHeight="1" outlineLevel="2" x14ac:dyDescent="0.25">
      <c r="B1186" s="237" t="s">
        <v>1328</v>
      </c>
      <c r="C1186" s="238"/>
      <c r="D1186" s="239"/>
      <c r="E1186" s="239"/>
      <c r="F1186" s="239"/>
      <c r="G1186" s="239"/>
      <c r="H1186" s="240"/>
      <c r="I1186" s="148"/>
      <c r="J1186" s="148"/>
    </row>
    <row r="1187" spans="2:11" ht="15.75" hidden="1" customHeight="1" outlineLevel="2" x14ac:dyDescent="0.25">
      <c r="B1187" s="237" t="s">
        <v>1284</v>
      </c>
      <c r="C1187" s="238"/>
      <c r="D1187" s="239"/>
      <c r="E1187" s="239"/>
      <c r="F1187" s="239"/>
      <c r="G1187" s="239"/>
      <c r="H1187" s="240"/>
      <c r="I1187" s="148"/>
      <c r="J1187" s="148"/>
    </row>
    <row r="1188" spans="2:11" ht="15.75" hidden="1" customHeight="1" outlineLevel="2" x14ac:dyDescent="0.25">
      <c r="B1188" s="237" t="s">
        <v>1285</v>
      </c>
      <c r="C1188" s="238"/>
      <c r="D1188" s="241"/>
      <c r="E1188" s="241"/>
      <c r="F1188" s="241"/>
      <c r="G1188" s="241"/>
      <c r="H1188" s="242"/>
      <c r="I1188" s="148"/>
      <c r="J1188" s="148"/>
    </row>
    <row r="1189" spans="2:11" ht="15.75" hidden="1" customHeight="1" outlineLevel="1" x14ac:dyDescent="0.25">
      <c r="B1189" s="211"/>
      <c r="C1189" s="245"/>
      <c r="D1189" s="245"/>
      <c r="E1189" s="245"/>
      <c r="F1189" s="245"/>
      <c r="G1189" s="245"/>
      <c r="H1189" s="246"/>
      <c r="I1189" s="148"/>
      <c r="J1189" s="148"/>
    </row>
    <row r="1190" spans="2:11" ht="15.75" hidden="1" customHeight="1" outlineLevel="2" x14ac:dyDescent="0.25">
      <c r="B1190" s="237" t="s">
        <v>49</v>
      </c>
      <c r="C1190" s="238"/>
      <c r="D1190" s="247" t="str">
        <f>IF($D$189="","potrebné vyplniť v bode 1.6",$D$189)</f>
        <v>potrebné vyplniť v bode 1.6</v>
      </c>
      <c r="E1190" s="247"/>
      <c r="F1190" s="247"/>
      <c r="G1190" s="247"/>
      <c r="H1190" s="248"/>
      <c r="I1190" s="148"/>
      <c r="J1190" s="148"/>
    </row>
    <row r="1191" spans="2:11" ht="15.75" hidden="1" customHeight="1" outlineLevel="2" x14ac:dyDescent="0.25">
      <c r="B1191" s="237" t="s">
        <v>237</v>
      </c>
      <c r="C1191" s="238"/>
      <c r="D1191" s="249"/>
      <c r="E1191" s="249"/>
      <c r="F1191" s="249"/>
      <c r="G1191" s="249"/>
      <c r="H1191" s="250"/>
      <c r="I1191" s="148"/>
      <c r="J1191" t="str">
        <f>LEFT(D1191,1)</f>
        <v/>
      </c>
    </row>
    <row r="1192" spans="2:11" ht="15.75" hidden="1" customHeight="1" outlineLevel="2" x14ac:dyDescent="0.25">
      <c r="B1192" s="237" t="s">
        <v>1283</v>
      </c>
      <c r="C1192" s="238"/>
      <c r="D1192" s="247" t="str">
        <f>$D$365</f>
        <v/>
      </c>
      <c r="E1192" s="247"/>
      <c r="F1192" s="247"/>
      <c r="G1192" s="247"/>
      <c r="H1192" s="248"/>
      <c r="I1192" s="148"/>
      <c r="J1192"/>
    </row>
    <row r="1193" spans="2:11" ht="15.75" hidden="1" customHeight="1" outlineLevel="2" x14ac:dyDescent="0.25">
      <c r="B1193" s="237" t="s">
        <v>238</v>
      </c>
      <c r="C1193" s="238"/>
      <c r="D1193" s="251"/>
      <c r="E1193" s="251"/>
      <c r="F1193" s="251"/>
      <c r="G1193" s="251"/>
      <c r="H1193" s="252"/>
      <c r="I1193" s="148"/>
      <c r="J1193" t="str">
        <f>LEFT(D1193,1)</f>
        <v/>
      </c>
      <c r="K1193" s="45" t="str">
        <f>IF(D1193="","",IF(J1193=J1191,"","Projektová aktivita nespadá pod zvolený typ aktivity (rovnaké začiatočné písmená)"))</f>
        <v/>
      </c>
    </row>
    <row r="1194" spans="2:11" ht="15.75" hidden="1" customHeight="1" outlineLevel="2" x14ac:dyDescent="0.25">
      <c r="B1194" s="253" t="s">
        <v>50</v>
      </c>
      <c r="C1194" s="254"/>
      <c r="D1194" s="255"/>
      <c r="E1194" s="256"/>
      <c r="F1194" s="256"/>
      <c r="G1194" s="256"/>
      <c r="H1194" s="257"/>
      <c r="I1194" s="148"/>
      <c r="J1194" s="148"/>
    </row>
    <row r="1195" spans="2:11" ht="15.75" hidden="1" customHeight="1" outlineLevel="2" x14ac:dyDescent="0.25">
      <c r="B1195" s="253" t="s">
        <v>1339</v>
      </c>
      <c r="C1195" s="254"/>
      <c r="D1195" s="258" t="str">
        <f>IF(D1193="","",LOOKUP(D1193,Čiselník2!$H$3:$H$481,Čiselník2!$I$3:$I$481))</f>
        <v/>
      </c>
      <c r="E1195" s="259"/>
      <c r="F1195" s="259"/>
      <c r="G1195" s="259"/>
      <c r="H1195" s="260"/>
      <c r="I1195" s="148"/>
      <c r="J1195" s="148"/>
    </row>
    <row r="1196" spans="2:11" ht="15.75" hidden="1" customHeight="1" outlineLevel="2" x14ac:dyDescent="0.25">
      <c r="B1196" s="237" t="s">
        <v>1327</v>
      </c>
      <c r="C1196" s="238"/>
      <c r="D1196" s="261"/>
      <c r="E1196" s="249"/>
      <c r="F1196" s="249"/>
      <c r="G1196" s="249"/>
      <c r="H1196" s="250"/>
      <c r="I1196" s="148"/>
      <c r="J1196" s="148"/>
    </row>
    <row r="1197" spans="2:11" ht="15.75" hidden="1" customHeight="1" outlineLevel="2" x14ac:dyDescent="0.25">
      <c r="B1197" s="237" t="s">
        <v>1328</v>
      </c>
      <c r="C1197" s="238"/>
      <c r="D1197" s="239"/>
      <c r="E1197" s="239"/>
      <c r="F1197" s="239"/>
      <c r="G1197" s="239"/>
      <c r="H1197" s="240"/>
      <c r="I1197" s="148"/>
      <c r="J1197" s="148"/>
    </row>
    <row r="1198" spans="2:11" ht="15.75" hidden="1" customHeight="1" outlineLevel="2" x14ac:dyDescent="0.25">
      <c r="B1198" s="237" t="s">
        <v>1284</v>
      </c>
      <c r="C1198" s="238"/>
      <c r="D1198" s="239"/>
      <c r="E1198" s="239"/>
      <c r="F1198" s="239"/>
      <c r="G1198" s="239"/>
      <c r="H1198" s="240"/>
      <c r="I1198" s="148"/>
      <c r="J1198" s="148"/>
    </row>
    <row r="1199" spans="2:11" ht="15.75" hidden="1" customHeight="1" outlineLevel="2" x14ac:dyDescent="0.25">
      <c r="B1199" s="237" t="s">
        <v>1285</v>
      </c>
      <c r="C1199" s="238"/>
      <c r="D1199" s="241"/>
      <c r="E1199" s="241"/>
      <c r="F1199" s="241"/>
      <c r="G1199" s="241"/>
      <c r="H1199" s="242"/>
      <c r="I1199" s="148"/>
      <c r="J1199" s="148"/>
    </row>
    <row r="1200" spans="2:11" ht="15.75" hidden="1" customHeight="1" outlineLevel="1" x14ac:dyDescent="0.25">
      <c r="B1200" s="211"/>
      <c r="C1200" s="245"/>
      <c r="D1200" s="245"/>
      <c r="E1200" s="245"/>
      <c r="F1200" s="245"/>
      <c r="G1200" s="245"/>
      <c r="H1200" s="246"/>
      <c r="I1200" s="148"/>
      <c r="J1200" s="148"/>
    </row>
    <row r="1201" spans="2:11" ht="15.75" hidden="1" customHeight="1" outlineLevel="2" x14ac:dyDescent="0.25">
      <c r="B1201" s="237" t="s">
        <v>49</v>
      </c>
      <c r="C1201" s="238"/>
      <c r="D1201" s="247" t="str">
        <f>IF($D$189="","potrebné vyplniť v bode 1.6",$D$189)</f>
        <v>potrebné vyplniť v bode 1.6</v>
      </c>
      <c r="E1201" s="247"/>
      <c r="F1201" s="247"/>
      <c r="G1201" s="247"/>
      <c r="H1201" s="248"/>
      <c r="I1201" s="148"/>
      <c r="J1201" s="148"/>
    </row>
    <row r="1202" spans="2:11" ht="15.75" hidden="1" customHeight="1" outlineLevel="2" x14ac:dyDescent="0.25">
      <c r="B1202" s="237" t="s">
        <v>237</v>
      </c>
      <c r="C1202" s="238"/>
      <c r="D1202" s="249"/>
      <c r="E1202" s="249"/>
      <c r="F1202" s="249"/>
      <c r="G1202" s="249"/>
      <c r="H1202" s="250"/>
      <c r="I1202" s="148"/>
      <c r="J1202" t="str">
        <f>LEFT(D1202,1)</f>
        <v/>
      </c>
    </row>
    <row r="1203" spans="2:11" ht="15.75" hidden="1" customHeight="1" outlineLevel="2" x14ac:dyDescent="0.25">
      <c r="B1203" s="237" t="s">
        <v>1283</v>
      </c>
      <c r="C1203" s="238"/>
      <c r="D1203" s="247" t="str">
        <f>$D$365</f>
        <v/>
      </c>
      <c r="E1203" s="247"/>
      <c r="F1203" s="247"/>
      <c r="G1203" s="247"/>
      <c r="H1203" s="248"/>
      <c r="I1203" s="148"/>
      <c r="J1203"/>
    </row>
    <row r="1204" spans="2:11" ht="15.75" hidden="1" customHeight="1" outlineLevel="2" x14ac:dyDescent="0.25">
      <c r="B1204" s="237" t="s">
        <v>238</v>
      </c>
      <c r="C1204" s="238"/>
      <c r="D1204" s="251"/>
      <c r="E1204" s="251"/>
      <c r="F1204" s="251"/>
      <c r="G1204" s="251"/>
      <c r="H1204" s="252"/>
      <c r="I1204" s="148"/>
      <c r="J1204" t="str">
        <f>LEFT(D1204,1)</f>
        <v/>
      </c>
      <c r="K1204" s="45" t="str">
        <f>IF(D1204="","",IF(J1204=J1202,"","Projektová aktivita nespadá pod zvolený typ aktivity (rovnaké začiatočné písmená)"))</f>
        <v/>
      </c>
    </row>
    <row r="1205" spans="2:11" ht="15.75" hidden="1" customHeight="1" outlineLevel="2" x14ac:dyDescent="0.25">
      <c r="B1205" s="253" t="s">
        <v>50</v>
      </c>
      <c r="C1205" s="254"/>
      <c r="D1205" s="255"/>
      <c r="E1205" s="256"/>
      <c r="F1205" s="256"/>
      <c r="G1205" s="256"/>
      <c r="H1205" s="257"/>
      <c r="I1205" s="148"/>
      <c r="J1205" s="148"/>
    </row>
    <row r="1206" spans="2:11" ht="15.75" hidden="1" customHeight="1" outlineLevel="2" x14ac:dyDescent="0.25">
      <c r="B1206" s="253" t="s">
        <v>1339</v>
      </c>
      <c r="C1206" s="254"/>
      <c r="D1206" s="258" t="str">
        <f>IF(D1204="","",LOOKUP(D1204,Čiselník2!$H$3:$H$481,Čiselník2!$I$3:$I$481))</f>
        <v/>
      </c>
      <c r="E1206" s="259"/>
      <c r="F1206" s="259"/>
      <c r="G1206" s="259"/>
      <c r="H1206" s="260"/>
      <c r="I1206" s="148"/>
      <c r="J1206" s="148"/>
    </row>
    <row r="1207" spans="2:11" ht="15.75" hidden="1" customHeight="1" outlineLevel="2" x14ac:dyDescent="0.25">
      <c r="B1207" s="237" t="s">
        <v>1327</v>
      </c>
      <c r="C1207" s="238"/>
      <c r="D1207" s="261"/>
      <c r="E1207" s="249"/>
      <c r="F1207" s="249"/>
      <c r="G1207" s="249"/>
      <c r="H1207" s="250"/>
      <c r="I1207" s="148"/>
      <c r="J1207" s="148"/>
    </row>
    <row r="1208" spans="2:11" ht="15.75" hidden="1" customHeight="1" outlineLevel="2" x14ac:dyDescent="0.25">
      <c r="B1208" s="237" t="s">
        <v>1328</v>
      </c>
      <c r="C1208" s="238"/>
      <c r="D1208" s="239"/>
      <c r="E1208" s="239"/>
      <c r="F1208" s="239"/>
      <c r="G1208" s="239"/>
      <c r="H1208" s="240"/>
      <c r="I1208" s="148"/>
      <c r="J1208" s="148"/>
    </row>
    <row r="1209" spans="2:11" ht="15.75" hidden="1" customHeight="1" outlineLevel="2" x14ac:dyDescent="0.25">
      <c r="B1209" s="237" t="s">
        <v>1284</v>
      </c>
      <c r="C1209" s="238"/>
      <c r="D1209" s="239"/>
      <c r="E1209" s="239"/>
      <c r="F1209" s="239"/>
      <c r="G1209" s="239"/>
      <c r="H1209" s="240"/>
      <c r="I1209" s="148"/>
      <c r="J1209" s="148"/>
    </row>
    <row r="1210" spans="2:11" ht="15.75" hidden="1" customHeight="1" outlineLevel="2" x14ac:dyDescent="0.25">
      <c r="B1210" s="237" t="s">
        <v>1285</v>
      </c>
      <c r="C1210" s="238"/>
      <c r="D1210" s="241"/>
      <c r="E1210" s="241"/>
      <c r="F1210" s="241"/>
      <c r="G1210" s="241"/>
      <c r="H1210" s="242"/>
      <c r="I1210" s="148"/>
      <c r="J1210" s="148"/>
    </row>
    <row r="1211" spans="2:11" ht="15.75" hidden="1" customHeight="1" outlineLevel="1" x14ac:dyDescent="0.25">
      <c r="B1211" s="211"/>
      <c r="C1211" s="245"/>
      <c r="D1211" s="245"/>
      <c r="E1211" s="245"/>
      <c r="F1211" s="245"/>
      <c r="G1211" s="245"/>
      <c r="H1211" s="246"/>
      <c r="I1211" s="148"/>
      <c r="J1211" s="148"/>
    </row>
    <row r="1212" spans="2:11" ht="15.75" hidden="1" customHeight="1" outlineLevel="2" x14ac:dyDescent="0.25">
      <c r="B1212" s="237" t="s">
        <v>49</v>
      </c>
      <c r="C1212" s="238"/>
      <c r="D1212" s="247" t="str">
        <f>IF($D$189="","potrebné vyplniť v bode 1.6",$D$189)</f>
        <v>potrebné vyplniť v bode 1.6</v>
      </c>
      <c r="E1212" s="247"/>
      <c r="F1212" s="247"/>
      <c r="G1212" s="247"/>
      <c r="H1212" s="248"/>
      <c r="I1212" s="148"/>
      <c r="J1212" s="148"/>
    </row>
    <row r="1213" spans="2:11" ht="15.75" hidden="1" customHeight="1" outlineLevel="2" x14ac:dyDescent="0.25">
      <c r="B1213" s="237" t="s">
        <v>237</v>
      </c>
      <c r="C1213" s="238"/>
      <c r="D1213" s="249"/>
      <c r="E1213" s="249"/>
      <c r="F1213" s="249"/>
      <c r="G1213" s="249"/>
      <c r="H1213" s="250"/>
      <c r="I1213" s="148"/>
      <c r="J1213" t="str">
        <f>LEFT(D1213,1)</f>
        <v/>
      </c>
    </row>
    <row r="1214" spans="2:11" ht="15.75" hidden="1" customHeight="1" outlineLevel="2" x14ac:dyDescent="0.25">
      <c r="B1214" s="237" t="s">
        <v>1283</v>
      </c>
      <c r="C1214" s="238"/>
      <c r="D1214" s="247" t="str">
        <f>$D$365</f>
        <v/>
      </c>
      <c r="E1214" s="247"/>
      <c r="F1214" s="247"/>
      <c r="G1214" s="247"/>
      <c r="H1214" s="248"/>
      <c r="I1214" s="148"/>
      <c r="J1214"/>
    </row>
    <row r="1215" spans="2:11" ht="15.75" hidden="1" customHeight="1" outlineLevel="2" x14ac:dyDescent="0.25">
      <c r="B1215" s="237" t="s">
        <v>238</v>
      </c>
      <c r="C1215" s="238"/>
      <c r="D1215" s="251"/>
      <c r="E1215" s="251"/>
      <c r="F1215" s="251"/>
      <c r="G1215" s="251"/>
      <c r="H1215" s="252"/>
      <c r="I1215" s="148"/>
      <c r="J1215" t="str">
        <f>LEFT(D1215,1)</f>
        <v/>
      </c>
      <c r="K1215" s="45" t="str">
        <f>IF(D1215="","",IF(J1215=J1213,"","Projektová aktivita nespadá pod zvolený typ aktivity (rovnaké začiatočné písmená)"))</f>
        <v/>
      </c>
    </row>
    <row r="1216" spans="2:11" ht="15.75" hidden="1" customHeight="1" outlineLevel="2" x14ac:dyDescent="0.25">
      <c r="B1216" s="253" t="s">
        <v>50</v>
      </c>
      <c r="C1216" s="254"/>
      <c r="D1216" s="255"/>
      <c r="E1216" s="256"/>
      <c r="F1216" s="256"/>
      <c r="G1216" s="256"/>
      <c r="H1216" s="257"/>
      <c r="I1216" s="148"/>
      <c r="J1216" s="148"/>
    </row>
    <row r="1217" spans="2:11" ht="15.75" hidden="1" customHeight="1" outlineLevel="2" x14ac:dyDescent="0.25">
      <c r="B1217" s="253" t="s">
        <v>1339</v>
      </c>
      <c r="C1217" s="254"/>
      <c r="D1217" s="258" t="str">
        <f>IF(D1215="","",LOOKUP(D1215,Čiselník2!$H$3:$H$481,Čiselník2!$I$3:$I$481))</f>
        <v/>
      </c>
      <c r="E1217" s="259"/>
      <c r="F1217" s="259"/>
      <c r="G1217" s="259"/>
      <c r="H1217" s="260"/>
      <c r="I1217" s="148"/>
      <c r="J1217" s="148"/>
    </row>
    <row r="1218" spans="2:11" ht="15.75" hidden="1" customHeight="1" outlineLevel="2" x14ac:dyDescent="0.25">
      <c r="B1218" s="237" t="s">
        <v>1327</v>
      </c>
      <c r="C1218" s="238"/>
      <c r="D1218" s="261"/>
      <c r="E1218" s="249"/>
      <c r="F1218" s="249"/>
      <c r="G1218" s="249"/>
      <c r="H1218" s="250"/>
      <c r="I1218" s="148"/>
      <c r="J1218" s="148"/>
    </row>
    <row r="1219" spans="2:11" ht="15.75" hidden="1" customHeight="1" outlineLevel="2" x14ac:dyDescent="0.25">
      <c r="B1219" s="237" t="s">
        <v>1328</v>
      </c>
      <c r="C1219" s="238"/>
      <c r="D1219" s="239"/>
      <c r="E1219" s="239"/>
      <c r="F1219" s="239"/>
      <c r="G1219" s="239"/>
      <c r="H1219" s="240"/>
      <c r="I1219" s="148"/>
      <c r="J1219" s="148"/>
    </row>
    <row r="1220" spans="2:11" ht="15.75" hidden="1" customHeight="1" outlineLevel="2" x14ac:dyDescent="0.25">
      <c r="B1220" s="237" t="s">
        <v>1284</v>
      </c>
      <c r="C1220" s="238"/>
      <c r="D1220" s="239"/>
      <c r="E1220" s="239"/>
      <c r="F1220" s="239"/>
      <c r="G1220" s="239"/>
      <c r="H1220" s="240"/>
      <c r="I1220" s="148"/>
      <c r="J1220" s="148"/>
    </row>
    <row r="1221" spans="2:11" ht="15.75" hidden="1" customHeight="1" outlineLevel="2" x14ac:dyDescent="0.25">
      <c r="B1221" s="237" t="s">
        <v>1285</v>
      </c>
      <c r="C1221" s="238"/>
      <c r="D1221" s="241"/>
      <c r="E1221" s="241"/>
      <c r="F1221" s="241"/>
      <c r="G1221" s="241"/>
      <c r="H1221" s="242"/>
      <c r="I1221" s="148"/>
      <c r="J1221" s="148"/>
    </row>
    <row r="1222" spans="2:11" ht="15.75" hidden="1" customHeight="1" outlineLevel="1" x14ac:dyDescent="0.25">
      <c r="B1222" s="211"/>
      <c r="C1222" s="245"/>
      <c r="D1222" s="245"/>
      <c r="E1222" s="245"/>
      <c r="F1222" s="245"/>
      <c r="G1222" s="245"/>
      <c r="H1222" s="246"/>
      <c r="I1222" s="148"/>
      <c r="J1222" s="148"/>
    </row>
    <row r="1223" spans="2:11" ht="15.75" hidden="1" customHeight="1" outlineLevel="2" x14ac:dyDescent="0.25">
      <c r="B1223" s="237" t="s">
        <v>49</v>
      </c>
      <c r="C1223" s="238"/>
      <c r="D1223" s="247" t="str">
        <f>IF($D$189="","potrebné vyplniť v bode 1.6",$D$189)</f>
        <v>potrebné vyplniť v bode 1.6</v>
      </c>
      <c r="E1223" s="247"/>
      <c r="F1223" s="247"/>
      <c r="G1223" s="247"/>
      <c r="H1223" s="248"/>
      <c r="I1223" s="148"/>
      <c r="J1223" s="148"/>
    </row>
    <row r="1224" spans="2:11" ht="15.75" hidden="1" customHeight="1" outlineLevel="2" x14ac:dyDescent="0.25">
      <c r="B1224" s="237" t="s">
        <v>237</v>
      </c>
      <c r="C1224" s="238"/>
      <c r="D1224" s="249"/>
      <c r="E1224" s="249"/>
      <c r="F1224" s="249"/>
      <c r="G1224" s="249"/>
      <c r="H1224" s="250"/>
      <c r="I1224" s="148"/>
      <c r="J1224" t="str">
        <f>LEFT(D1224,1)</f>
        <v/>
      </c>
    </row>
    <row r="1225" spans="2:11" ht="15.75" hidden="1" customHeight="1" outlineLevel="2" x14ac:dyDescent="0.25">
      <c r="B1225" s="237" t="s">
        <v>1283</v>
      </c>
      <c r="C1225" s="238"/>
      <c r="D1225" s="247" t="str">
        <f>$D$365</f>
        <v/>
      </c>
      <c r="E1225" s="247"/>
      <c r="F1225" s="247"/>
      <c r="G1225" s="247"/>
      <c r="H1225" s="248"/>
      <c r="I1225" s="148"/>
      <c r="J1225"/>
    </row>
    <row r="1226" spans="2:11" ht="15.75" hidden="1" customHeight="1" outlineLevel="2" x14ac:dyDescent="0.25">
      <c r="B1226" s="237" t="s">
        <v>238</v>
      </c>
      <c r="C1226" s="238"/>
      <c r="D1226" s="251"/>
      <c r="E1226" s="251"/>
      <c r="F1226" s="251"/>
      <c r="G1226" s="251"/>
      <c r="H1226" s="252"/>
      <c r="I1226" s="148"/>
      <c r="J1226" t="str">
        <f>LEFT(D1226,1)</f>
        <v/>
      </c>
      <c r="K1226" s="45" t="str">
        <f>IF(D1226="","",IF(J1226=J1224,"","Projektová aktivita nespadá pod zvolený typ aktivity (rovnaké začiatočné písmená)"))</f>
        <v/>
      </c>
    </row>
    <row r="1227" spans="2:11" ht="15.75" hidden="1" customHeight="1" outlineLevel="2" x14ac:dyDescent="0.25">
      <c r="B1227" s="253" t="s">
        <v>50</v>
      </c>
      <c r="C1227" s="254"/>
      <c r="D1227" s="255"/>
      <c r="E1227" s="256"/>
      <c r="F1227" s="256"/>
      <c r="G1227" s="256"/>
      <c r="H1227" s="257"/>
      <c r="I1227" s="148"/>
      <c r="J1227" s="148"/>
    </row>
    <row r="1228" spans="2:11" ht="15.75" hidden="1" customHeight="1" outlineLevel="2" x14ac:dyDescent="0.25">
      <c r="B1228" s="253" t="s">
        <v>1339</v>
      </c>
      <c r="C1228" s="254"/>
      <c r="D1228" s="258" t="str">
        <f>IF(D1226="","",LOOKUP(D1226,Čiselník2!$H$3:$H$481,Čiselník2!$I$3:$I$481))</f>
        <v/>
      </c>
      <c r="E1228" s="259"/>
      <c r="F1228" s="259"/>
      <c r="G1228" s="259"/>
      <c r="H1228" s="260"/>
      <c r="I1228" s="148"/>
      <c r="J1228" s="148"/>
    </row>
    <row r="1229" spans="2:11" ht="15.75" hidden="1" customHeight="1" outlineLevel="2" x14ac:dyDescent="0.25">
      <c r="B1229" s="237" t="s">
        <v>1327</v>
      </c>
      <c r="C1229" s="238"/>
      <c r="D1229" s="261"/>
      <c r="E1229" s="249"/>
      <c r="F1229" s="249"/>
      <c r="G1229" s="249"/>
      <c r="H1229" s="250"/>
      <c r="I1229" s="148"/>
      <c r="J1229" s="148"/>
    </row>
    <row r="1230" spans="2:11" ht="15.75" hidden="1" customHeight="1" outlineLevel="2" x14ac:dyDescent="0.25">
      <c r="B1230" s="237" t="s">
        <v>1328</v>
      </c>
      <c r="C1230" s="238"/>
      <c r="D1230" s="239"/>
      <c r="E1230" s="239"/>
      <c r="F1230" s="239"/>
      <c r="G1230" s="239"/>
      <c r="H1230" s="240"/>
      <c r="I1230" s="148"/>
      <c r="J1230" s="148"/>
    </row>
    <row r="1231" spans="2:11" ht="15.75" hidden="1" customHeight="1" outlineLevel="2" x14ac:dyDescent="0.25">
      <c r="B1231" s="237" t="s">
        <v>1284</v>
      </c>
      <c r="C1231" s="238"/>
      <c r="D1231" s="239"/>
      <c r="E1231" s="239"/>
      <c r="F1231" s="239"/>
      <c r="G1231" s="239"/>
      <c r="H1231" s="240"/>
      <c r="I1231" s="148"/>
      <c r="J1231" s="148"/>
    </row>
    <row r="1232" spans="2:11" ht="15.75" hidden="1" customHeight="1" outlineLevel="2" x14ac:dyDescent="0.25">
      <c r="B1232" s="237" t="s">
        <v>1285</v>
      </c>
      <c r="C1232" s="238"/>
      <c r="D1232" s="241"/>
      <c r="E1232" s="241"/>
      <c r="F1232" s="241"/>
      <c r="G1232" s="241"/>
      <c r="H1232" s="242"/>
      <c r="I1232" s="148"/>
      <c r="J1232" s="148"/>
    </row>
    <row r="1233" spans="2:11" ht="15.75" hidden="1" customHeight="1" outlineLevel="1" x14ac:dyDescent="0.25">
      <c r="B1233" s="211"/>
      <c r="C1233" s="245"/>
      <c r="D1233" s="245"/>
      <c r="E1233" s="245"/>
      <c r="F1233" s="245"/>
      <c r="G1233" s="245"/>
      <c r="H1233" s="246"/>
      <c r="I1233" s="148"/>
      <c r="J1233" s="148"/>
    </row>
    <row r="1234" spans="2:11" ht="15.75" hidden="1" customHeight="1" outlineLevel="2" x14ac:dyDescent="0.25">
      <c r="B1234" s="237" t="s">
        <v>49</v>
      </c>
      <c r="C1234" s="238"/>
      <c r="D1234" s="247" t="str">
        <f>IF($D$189="","potrebné vyplniť v bode 1.6",$D$189)</f>
        <v>potrebné vyplniť v bode 1.6</v>
      </c>
      <c r="E1234" s="247"/>
      <c r="F1234" s="247"/>
      <c r="G1234" s="247"/>
      <c r="H1234" s="248"/>
      <c r="I1234" s="148"/>
      <c r="J1234" s="148"/>
    </row>
    <row r="1235" spans="2:11" ht="15.75" hidden="1" customHeight="1" outlineLevel="2" x14ac:dyDescent="0.25">
      <c r="B1235" s="237" t="s">
        <v>237</v>
      </c>
      <c r="C1235" s="238"/>
      <c r="D1235" s="249"/>
      <c r="E1235" s="249"/>
      <c r="F1235" s="249"/>
      <c r="G1235" s="249"/>
      <c r="H1235" s="250"/>
      <c r="I1235" s="148"/>
      <c r="J1235" t="str">
        <f>LEFT(D1235,1)</f>
        <v/>
      </c>
    </row>
    <row r="1236" spans="2:11" ht="15.75" hidden="1" customHeight="1" outlineLevel="2" x14ac:dyDescent="0.25">
      <c r="B1236" s="237" t="s">
        <v>1283</v>
      </c>
      <c r="C1236" s="238"/>
      <c r="D1236" s="247" t="str">
        <f>$D$365</f>
        <v/>
      </c>
      <c r="E1236" s="247"/>
      <c r="F1236" s="247"/>
      <c r="G1236" s="247"/>
      <c r="H1236" s="248"/>
      <c r="I1236" s="148"/>
      <c r="J1236"/>
    </row>
    <row r="1237" spans="2:11" ht="15.75" hidden="1" customHeight="1" outlineLevel="2" x14ac:dyDescent="0.25">
      <c r="B1237" s="237" t="s">
        <v>238</v>
      </c>
      <c r="C1237" s="238"/>
      <c r="D1237" s="251"/>
      <c r="E1237" s="251"/>
      <c r="F1237" s="251"/>
      <c r="G1237" s="251"/>
      <c r="H1237" s="252"/>
      <c r="I1237" s="148"/>
      <c r="J1237" t="str">
        <f>LEFT(D1237,1)</f>
        <v/>
      </c>
      <c r="K1237" s="45" t="str">
        <f>IF(D1237="","",IF(J1237=J1235,"","Projektová aktivita nespadá pod zvolený typ aktivity (rovnaké začiatočné písmená)"))</f>
        <v/>
      </c>
    </row>
    <row r="1238" spans="2:11" ht="15.75" hidden="1" customHeight="1" outlineLevel="2" x14ac:dyDescent="0.25">
      <c r="B1238" s="253" t="s">
        <v>50</v>
      </c>
      <c r="C1238" s="254"/>
      <c r="D1238" s="255"/>
      <c r="E1238" s="256"/>
      <c r="F1238" s="256"/>
      <c r="G1238" s="256"/>
      <c r="H1238" s="257"/>
      <c r="I1238" s="148"/>
      <c r="J1238" s="148"/>
    </row>
    <row r="1239" spans="2:11" ht="15.75" hidden="1" customHeight="1" outlineLevel="2" x14ac:dyDescent="0.25">
      <c r="B1239" s="253" t="s">
        <v>1339</v>
      </c>
      <c r="C1239" s="254"/>
      <c r="D1239" s="258" t="str">
        <f>IF(D1237="","",LOOKUP(D1237,Čiselník2!$H$3:$H$481,Čiselník2!$I$3:$I$481))</f>
        <v/>
      </c>
      <c r="E1239" s="259"/>
      <c r="F1239" s="259"/>
      <c r="G1239" s="259"/>
      <c r="H1239" s="260"/>
      <c r="I1239" s="148"/>
      <c r="J1239" s="148"/>
    </row>
    <row r="1240" spans="2:11" ht="15.75" hidden="1" customHeight="1" outlineLevel="2" x14ac:dyDescent="0.25">
      <c r="B1240" s="237" t="s">
        <v>1327</v>
      </c>
      <c r="C1240" s="238"/>
      <c r="D1240" s="261"/>
      <c r="E1240" s="249"/>
      <c r="F1240" s="249"/>
      <c r="G1240" s="249"/>
      <c r="H1240" s="250"/>
      <c r="I1240" s="148"/>
      <c r="J1240" s="148"/>
    </row>
    <row r="1241" spans="2:11" ht="15.75" hidden="1" customHeight="1" outlineLevel="2" x14ac:dyDescent="0.25">
      <c r="B1241" s="237" t="s">
        <v>1328</v>
      </c>
      <c r="C1241" s="238"/>
      <c r="D1241" s="239"/>
      <c r="E1241" s="239"/>
      <c r="F1241" s="239"/>
      <c r="G1241" s="239"/>
      <c r="H1241" s="240"/>
      <c r="I1241" s="148"/>
      <c r="J1241" s="148"/>
    </row>
    <row r="1242" spans="2:11" ht="15.75" hidden="1" customHeight="1" outlineLevel="2" x14ac:dyDescent="0.25">
      <c r="B1242" s="237" t="s">
        <v>1284</v>
      </c>
      <c r="C1242" s="238"/>
      <c r="D1242" s="239"/>
      <c r="E1242" s="239"/>
      <c r="F1242" s="239"/>
      <c r="G1242" s="239"/>
      <c r="H1242" s="240"/>
      <c r="I1242" s="148"/>
      <c r="J1242" s="148"/>
    </row>
    <row r="1243" spans="2:11" ht="15.75" hidden="1" customHeight="1" outlineLevel="2" x14ac:dyDescent="0.25">
      <c r="B1243" s="237" t="s">
        <v>1285</v>
      </c>
      <c r="C1243" s="238"/>
      <c r="D1243" s="241"/>
      <c r="E1243" s="241"/>
      <c r="F1243" s="241"/>
      <c r="G1243" s="241"/>
      <c r="H1243" s="242"/>
      <c r="I1243" s="148"/>
      <c r="J1243" s="148"/>
    </row>
    <row r="1244" spans="2:11" ht="15.75" hidden="1" customHeight="1" outlineLevel="1" x14ac:dyDescent="0.25">
      <c r="B1244" s="211"/>
      <c r="C1244" s="245"/>
      <c r="D1244" s="245"/>
      <c r="E1244" s="245"/>
      <c r="F1244" s="245"/>
      <c r="G1244" s="245"/>
      <c r="H1244" s="246"/>
      <c r="I1244" s="148"/>
      <c r="J1244" s="148"/>
    </row>
    <row r="1245" spans="2:11" ht="15.75" hidden="1" customHeight="1" outlineLevel="2" x14ac:dyDescent="0.25">
      <c r="B1245" s="237" t="s">
        <v>49</v>
      </c>
      <c r="C1245" s="238"/>
      <c r="D1245" s="247" t="str">
        <f>IF($D$189="","potrebné vyplniť v bode 1.6",$D$189)</f>
        <v>potrebné vyplniť v bode 1.6</v>
      </c>
      <c r="E1245" s="247"/>
      <c r="F1245" s="247"/>
      <c r="G1245" s="247"/>
      <c r="H1245" s="248"/>
      <c r="I1245" s="148"/>
      <c r="J1245" s="148"/>
    </row>
    <row r="1246" spans="2:11" ht="15.75" hidden="1" customHeight="1" outlineLevel="2" x14ac:dyDescent="0.25">
      <c r="B1246" s="237" t="s">
        <v>237</v>
      </c>
      <c r="C1246" s="238"/>
      <c r="D1246" s="249"/>
      <c r="E1246" s="249"/>
      <c r="F1246" s="249"/>
      <c r="G1246" s="249"/>
      <c r="H1246" s="250"/>
      <c r="I1246" s="148"/>
      <c r="J1246" t="str">
        <f>LEFT(D1246,1)</f>
        <v/>
      </c>
    </row>
    <row r="1247" spans="2:11" ht="15.75" hidden="1" customHeight="1" outlineLevel="2" x14ac:dyDescent="0.25">
      <c r="B1247" s="237" t="s">
        <v>1283</v>
      </c>
      <c r="C1247" s="238"/>
      <c r="D1247" s="247" t="str">
        <f>$D$365</f>
        <v/>
      </c>
      <c r="E1247" s="247"/>
      <c r="F1247" s="247"/>
      <c r="G1247" s="247"/>
      <c r="H1247" s="248"/>
      <c r="I1247" s="148"/>
      <c r="J1247"/>
    </row>
    <row r="1248" spans="2:11" ht="15.75" hidden="1" customHeight="1" outlineLevel="2" x14ac:dyDescent="0.25">
      <c r="B1248" s="237" t="s">
        <v>238</v>
      </c>
      <c r="C1248" s="238"/>
      <c r="D1248" s="251"/>
      <c r="E1248" s="251"/>
      <c r="F1248" s="251"/>
      <c r="G1248" s="251"/>
      <c r="H1248" s="252"/>
      <c r="I1248" s="148"/>
      <c r="J1248" t="str">
        <f>LEFT(D1248,1)</f>
        <v/>
      </c>
      <c r="K1248" s="45" t="str">
        <f>IF(D1248="","",IF(J1248=J1246,"","Projektová aktivita nespadá pod zvolený typ aktivity (rovnaké začiatočné písmená)"))</f>
        <v/>
      </c>
    </row>
    <row r="1249" spans="2:11" ht="15.75" hidden="1" customHeight="1" outlineLevel="2" x14ac:dyDescent="0.25">
      <c r="B1249" s="253" t="s">
        <v>50</v>
      </c>
      <c r="C1249" s="254"/>
      <c r="D1249" s="255"/>
      <c r="E1249" s="256"/>
      <c r="F1249" s="256"/>
      <c r="G1249" s="256"/>
      <c r="H1249" s="257"/>
      <c r="I1249" s="148"/>
      <c r="J1249" s="148"/>
    </row>
    <row r="1250" spans="2:11" ht="15.75" hidden="1" customHeight="1" outlineLevel="2" x14ac:dyDescent="0.25">
      <c r="B1250" s="253" t="s">
        <v>1339</v>
      </c>
      <c r="C1250" s="254"/>
      <c r="D1250" s="258" t="str">
        <f>IF(D1248="","",LOOKUP(D1248,Čiselník2!$H$3:$H$481,Čiselník2!$I$3:$I$481))</f>
        <v/>
      </c>
      <c r="E1250" s="259"/>
      <c r="F1250" s="259"/>
      <c r="G1250" s="259"/>
      <c r="H1250" s="260"/>
      <c r="I1250" s="148"/>
      <c r="J1250" s="148"/>
    </row>
    <row r="1251" spans="2:11" ht="15.75" hidden="1" customHeight="1" outlineLevel="2" x14ac:dyDescent="0.25">
      <c r="B1251" s="237" t="s">
        <v>1327</v>
      </c>
      <c r="C1251" s="238"/>
      <c r="D1251" s="261"/>
      <c r="E1251" s="249"/>
      <c r="F1251" s="249"/>
      <c r="G1251" s="249"/>
      <c r="H1251" s="250"/>
      <c r="I1251" s="148"/>
      <c r="J1251" s="148"/>
    </row>
    <row r="1252" spans="2:11" ht="15.75" hidden="1" customHeight="1" outlineLevel="2" x14ac:dyDescent="0.25">
      <c r="B1252" s="237" t="s">
        <v>1328</v>
      </c>
      <c r="C1252" s="238"/>
      <c r="D1252" s="239"/>
      <c r="E1252" s="239"/>
      <c r="F1252" s="239"/>
      <c r="G1252" s="239"/>
      <c r="H1252" s="240"/>
      <c r="I1252" s="148"/>
      <c r="J1252" s="148"/>
    </row>
    <row r="1253" spans="2:11" ht="15.75" hidden="1" customHeight="1" outlineLevel="2" x14ac:dyDescent="0.25">
      <c r="B1253" s="237" t="s">
        <v>1284</v>
      </c>
      <c r="C1253" s="238"/>
      <c r="D1253" s="239"/>
      <c r="E1253" s="239"/>
      <c r="F1253" s="239"/>
      <c r="G1253" s="239"/>
      <c r="H1253" s="240"/>
      <c r="I1253" s="148"/>
      <c r="J1253" s="148"/>
    </row>
    <row r="1254" spans="2:11" ht="15.75" hidden="1" customHeight="1" outlineLevel="2" x14ac:dyDescent="0.25">
      <c r="B1254" s="237" t="s">
        <v>1285</v>
      </c>
      <c r="C1254" s="238"/>
      <c r="D1254" s="241"/>
      <c r="E1254" s="241"/>
      <c r="F1254" s="241"/>
      <c r="G1254" s="241"/>
      <c r="H1254" s="242"/>
      <c r="I1254" s="148"/>
      <c r="J1254" s="148"/>
    </row>
    <row r="1255" spans="2:11" ht="15.75" hidden="1" customHeight="1" outlineLevel="1" x14ac:dyDescent="0.25">
      <c r="B1255" s="211"/>
      <c r="C1255" s="245"/>
      <c r="D1255" s="245"/>
      <c r="E1255" s="245"/>
      <c r="F1255" s="245"/>
      <c r="G1255" s="245"/>
      <c r="H1255" s="246"/>
      <c r="I1255" s="148"/>
      <c r="J1255" s="148"/>
    </row>
    <row r="1256" spans="2:11" ht="15.75" hidden="1" customHeight="1" outlineLevel="2" x14ac:dyDescent="0.25">
      <c r="B1256" s="237" t="s">
        <v>49</v>
      </c>
      <c r="C1256" s="238"/>
      <c r="D1256" s="247" t="str">
        <f>IF($D$189="","potrebné vyplniť v bode 1.6",$D$189)</f>
        <v>potrebné vyplniť v bode 1.6</v>
      </c>
      <c r="E1256" s="247"/>
      <c r="F1256" s="247"/>
      <c r="G1256" s="247"/>
      <c r="H1256" s="248"/>
      <c r="I1256" s="148"/>
      <c r="J1256" s="148"/>
    </row>
    <row r="1257" spans="2:11" ht="15.75" hidden="1" customHeight="1" outlineLevel="2" x14ac:dyDescent="0.25">
      <c r="B1257" s="237" t="s">
        <v>237</v>
      </c>
      <c r="C1257" s="238"/>
      <c r="D1257" s="249"/>
      <c r="E1257" s="249"/>
      <c r="F1257" s="249"/>
      <c r="G1257" s="249"/>
      <c r="H1257" s="250"/>
      <c r="I1257" s="148"/>
      <c r="J1257" t="str">
        <f>LEFT(D1257,1)</f>
        <v/>
      </c>
    </row>
    <row r="1258" spans="2:11" ht="15.75" hidden="1" customHeight="1" outlineLevel="2" x14ac:dyDescent="0.25">
      <c r="B1258" s="237" t="s">
        <v>1283</v>
      </c>
      <c r="C1258" s="238"/>
      <c r="D1258" s="247" t="str">
        <f>$D$365</f>
        <v/>
      </c>
      <c r="E1258" s="247"/>
      <c r="F1258" s="247"/>
      <c r="G1258" s="247"/>
      <c r="H1258" s="248"/>
      <c r="I1258" s="148"/>
      <c r="J1258"/>
    </row>
    <row r="1259" spans="2:11" ht="15.75" hidden="1" customHeight="1" outlineLevel="2" x14ac:dyDescent="0.25">
      <c r="B1259" s="237" t="s">
        <v>238</v>
      </c>
      <c r="C1259" s="238"/>
      <c r="D1259" s="251"/>
      <c r="E1259" s="251"/>
      <c r="F1259" s="251"/>
      <c r="G1259" s="251"/>
      <c r="H1259" s="252"/>
      <c r="I1259" s="148"/>
      <c r="J1259" t="str">
        <f>LEFT(D1259,1)</f>
        <v/>
      </c>
      <c r="K1259" s="45" t="str">
        <f>IF(D1259="","",IF(J1259=J1257,"","Projektová aktivita nespadá pod zvolený typ aktivity (rovnaké začiatočné písmená)"))</f>
        <v/>
      </c>
    </row>
    <row r="1260" spans="2:11" ht="15.75" hidden="1" customHeight="1" outlineLevel="2" x14ac:dyDescent="0.25">
      <c r="B1260" s="253" t="s">
        <v>50</v>
      </c>
      <c r="C1260" s="254"/>
      <c r="D1260" s="255"/>
      <c r="E1260" s="256"/>
      <c r="F1260" s="256"/>
      <c r="G1260" s="256"/>
      <c r="H1260" s="257"/>
      <c r="I1260" s="148"/>
      <c r="J1260" s="148"/>
    </row>
    <row r="1261" spans="2:11" ht="15.75" hidden="1" customHeight="1" outlineLevel="2" x14ac:dyDescent="0.25">
      <c r="B1261" s="253" t="s">
        <v>1339</v>
      </c>
      <c r="C1261" s="254"/>
      <c r="D1261" s="258" t="str">
        <f>IF(D1259="","",LOOKUP(D1259,Čiselník2!$H$3:$H$481,Čiselník2!$I$3:$I$481))</f>
        <v/>
      </c>
      <c r="E1261" s="259"/>
      <c r="F1261" s="259"/>
      <c r="G1261" s="259"/>
      <c r="H1261" s="260"/>
      <c r="I1261" s="148"/>
      <c r="J1261" s="148"/>
    </row>
    <row r="1262" spans="2:11" ht="15.75" hidden="1" customHeight="1" outlineLevel="2" x14ac:dyDescent="0.25">
      <c r="B1262" s="237" t="s">
        <v>1327</v>
      </c>
      <c r="C1262" s="238"/>
      <c r="D1262" s="261"/>
      <c r="E1262" s="249"/>
      <c r="F1262" s="249"/>
      <c r="G1262" s="249"/>
      <c r="H1262" s="250"/>
      <c r="I1262" s="148"/>
      <c r="J1262" s="148"/>
    </row>
    <row r="1263" spans="2:11" ht="15.75" hidden="1" customHeight="1" outlineLevel="2" x14ac:dyDescent="0.25">
      <c r="B1263" s="237" t="s">
        <v>1328</v>
      </c>
      <c r="C1263" s="238"/>
      <c r="D1263" s="239"/>
      <c r="E1263" s="239"/>
      <c r="F1263" s="239"/>
      <c r="G1263" s="239"/>
      <c r="H1263" s="240"/>
      <c r="I1263" s="148"/>
      <c r="J1263" s="148"/>
    </row>
    <row r="1264" spans="2:11" ht="15.75" hidden="1" customHeight="1" outlineLevel="2" x14ac:dyDescent="0.25">
      <c r="B1264" s="237" t="s">
        <v>1284</v>
      </c>
      <c r="C1264" s="238"/>
      <c r="D1264" s="239"/>
      <c r="E1264" s="239"/>
      <c r="F1264" s="239"/>
      <c r="G1264" s="239"/>
      <c r="H1264" s="240"/>
      <c r="I1264" s="148"/>
      <c r="J1264" s="148"/>
    </row>
    <row r="1265" spans="2:11" ht="15.75" hidden="1" customHeight="1" outlineLevel="2" x14ac:dyDescent="0.25">
      <c r="B1265" s="237" t="s">
        <v>1285</v>
      </c>
      <c r="C1265" s="238"/>
      <c r="D1265" s="241"/>
      <c r="E1265" s="241"/>
      <c r="F1265" s="241"/>
      <c r="G1265" s="241"/>
      <c r="H1265" s="242"/>
      <c r="I1265" s="148"/>
      <c r="J1265" s="148"/>
    </row>
    <row r="1266" spans="2:11" ht="15.75" hidden="1" customHeight="1" outlineLevel="1" x14ac:dyDescent="0.25">
      <c r="B1266" s="211"/>
      <c r="C1266" s="245"/>
      <c r="D1266" s="245"/>
      <c r="E1266" s="245"/>
      <c r="F1266" s="245"/>
      <c r="G1266" s="245"/>
      <c r="H1266" s="246"/>
      <c r="I1266" s="148"/>
      <c r="J1266" s="148"/>
    </row>
    <row r="1267" spans="2:11" ht="15.75" hidden="1" customHeight="1" outlineLevel="2" x14ac:dyDescent="0.25">
      <c r="B1267" s="237" t="s">
        <v>49</v>
      </c>
      <c r="C1267" s="238"/>
      <c r="D1267" s="247" t="str">
        <f>IF($D$189="","potrebné vyplniť v bode 1.6",$D$189)</f>
        <v>potrebné vyplniť v bode 1.6</v>
      </c>
      <c r="E1267" s="247"/>
      <c r="F1267" s="247"/>
      <c r="G1267" s="247"/>
      <c r="H1267" s="248"/>
      <c r="I1267" s="148"/>
      <c r="J1267" s="148"/>
    </row>
    <row r="1268" spans="2:11" ht="15.75" hidden="1" customHeight="1" outlineLevel="2" x14ac:dyDescent="0.25">
      <c r="B1268" s="237" t="s">
        <v>237</v>
      </c>
      <c r="C1268" s="238"/>
      <c r="D1268" s="249"/>
      <c r="E1268" s="249"/>
      <c r="F1268" s="249"/>
      <c r="G1268" s="249"/>
      <c r="H1268" s="250"/>
      <c r="I1268" s="148"/>
      <c r="J1268" t="str">
        <f>LEFT(D1268,1)</f>
        <v/>
      </c>
    </row>
    <row r="1269" spans="2:11" ht="15.75" hidden="1" customHeight="1" outlineLevel="2" x14ac:dyDescent="0.25">
      <c r="B1269" s="237" t="s">
        <v>1283</v>
      </c>
      <c r="C1269" s="238"/>
      <c r="D1269" s="247" t="str">
        <f>$D$365</f>
        <v/>
      </c>
      <c r="E1269" s="247"/>
      <c r="F1269" s="247"/>
      <c r="G1269" s="247"/>
      <c r="H1269" s="248"/>
      <c r="I1269" s="148"/>
      <c r="J1269"/>
    </row>
    <row r="1270" spans="2:11" ht="15.75" hidden="1" customHeight="1" outlineLevel="2" x14ac:dyDescent="0.25">
      <c r="B1270" s="237" t="s">
        <v>238</v>
      </c>
      <c r="C1270" s="238"/>
      <c r="D1270" s="251"/>
      <c r="E1270" s="251"/>
      <c r="F1270" s="251"/>
      <c r="G1270" s="251"/>
      <c r="H1270" s="252"/>
      <c r="I1270" s="148"/>
      <c r="J1270" t="str">
        <f>LEFT(D1270,1)</f>
        <v/>
      </c>
      <c r="K1270" s="45" t="str">
        <f>IF(D1270="","",IF(J1270=J1268,"","Projektová aktivita nespadá pod zvolený typ aktivity (rovnaké začiatočné písmená)"))</f>
        <v/>
      </c>
    </row>
    <row r="1271" spans="2:11" ht="15.75" hidden="1" customHeight="1" outlineLevel="2" x14ac:dyDescent="0.25">
      <c r="B1271" s="253" t="s">
        <v>50</v>
      </c>
      <c r="C1271" s="254"/>
      <c r="D1271" s="255"/>
      <c r="E1271" s="256"/>
      <c r="F1271" s="256"/>
      <c r="G1271" s="256"/>
      <c r="H1271" s="257"/>
      <c r="I1271" s="148"/>
      <c r="J1271" s="148"/>
    </row>
    <row r="1272" spans="2:11" ht="15.75" hidden="1" customHeight="1" outlineLevel="2" x14ac:dyDescent="0.25">
      <c r="B1272" s="253" t="s">
        <v>1339</v>
      </c>
      <c r="C1272" s="254"/>
      <c r="D1272" s="258" t="str">
        <f>IF(D1270="","",LOOKUP(D1270,Čiselník2!$H$3:$H$481,Čiselník2!$I$3:$I$481))</f>
        <v/>
      </c>
      <c r="E1272" s="259"/>
      <c r="F1272" s="259"/>
      <c r="G1272" s="259"/>
      <c r="H1272" s="260"/>
      <c r="I1272" s="148"/>
      <c r="J1272" s="148"/>
    </row>
    <row r="1273" spans="2:11" ht="15.75" hidden="1" customHeight="1" outlineLevel="2" x14ac:dyDescent="0.25">
      <c r="B1273" s="237" t="s">
        <v>1327</v>
      </c>
      <c r="C1273" s="238"/>
      <c r="D1273" s="261"/>
      <c r="E1273" s="249"/>
      <c r="F1273" s="249"/>
      <c r="G1273" s="249"/>
      <c r="H1273" s="250"/>
      <c r="I1273" s="148"/>
      <c r="J1273" s="148"/>
    </row>
    <row r="1274" spans="2:11" ht="15.75" hidden="1" customHeight="1" outlineLevel="2" x14ac:dyDescent="0.25">
      <c r="B1274" s="237" t="s">
        <v>1328</v>
      </c>
      <c r="C1274" s="238"/>
      <c r="D1274" s="239"/>
      <c r="E1274" s="239"/>
      <c r="F1274" s="239"/>
      <c r="G1274" s="239"/>
      <c r="H1274" s="240"/>
      <c r="I1274" s="148"/>
      <c r="J1274" s="148"/>
    </row>
    <row r="1275" spans="2:11" ht="15.75" hidden="1" customHeight="1" outlineLevel="2" x14ac:dyDescent="0.25">
      <c r="B1275" s="237" t="s">
        <v>1284</v>
      </c>
      <c r="C1275" s="238"/>
      <c r="D1275" s="239"/>
      <c r="E1275" s="239"/>
      <c r="F1275" s="239"/>
      <c r="G1275" s="239"/>
      <c r="H1275" s="240"/>
      <c r="I1275" s="148"/>
      <c r="J1275" s="148"/>
    </row>
    <row r="1276" spans="2:11" ht="15.75" hidden="1" customHeight="1" outlineLevel="2" x14ac:dyDescent="0.25">
      <c r="B1276" s="237" t="s">
        <v>1285</v>
      </c>
      <c r="C1276" s="238"/>
      <c r="D1276" s="241"/>
      <c r="E1276" s="241"/>
      <c r="F1276" s="241"/>
      <c r="G1276" s="241"/>
      <c r="H1276" s="242"/>
      <c r="I1276" s="148"/>
      <c r="J1276" s="148"/>
    </row>
    <row r="1277" spans="2:11" ht="11.25" hidden="1" customHeight="1" outlineLevel="1" x14ac:dyDescent="0.25">
      <c r="B1277" s="118"/>
      <c r="C1277" s="118"/>
      <c r="D1277" s="119"/>
      <c r="E1277" s="119"/>
      <c r="F1277" s="119"/>
      <c r="G1277" s="119"/>
      <c r="H1277" s="119"/>
      <c r="I1277" s="148"/>
      <c r="J1277" s="148"/>
    </row>
    <row r="1278" spans="2:11" ht="16.5" collapsed="1" x14ac:dyDescent="0.25">
      <c r="B1278" s="211" t="s">
        <v>1423</v>
      </c>
      <c r="C1278" s="245"/>
      <c r="D1278" s="245"/>
      <c r="E1278" s="245"/>
      <c r="F1278" s="245"/>
      <c r="G1278" s="245"/>
      <c r="H1278" s="246"/>
      <c r="I1278" s="148"/>
      <c r="J1278" s="148"/>
    </row>
    <row r="1279" spans="2:11" ht="15.75" hidden="1" customHeight="1" outlineLevel="1" x14ac:dyDescent="0.25">
      <c r="B1279" s="237" t="s">
        <v>49</v>
      </c>
      <c r="C1279" s="238"/>
      <c r="D1279" s="247" t="str">
        <f>IF($D$223="","potrebné vyplniť v bode 1.7",$D$223)</f>
        <v>potrebné vyplniť v bode 1.7</v>
      </c>
      <c r="E1279" s="247"/>
      <c r="F1279" s="247"/>
      <c r="G1279" s="247"/>
      <c r="H1279" s="248"/>
      <c r="I1279" s="148"/>
      <c r="J1279" s="148"/>
    </row>
    <row r="1280" spans="2:11" ht="15.75" hidden="1" customHeight="1" outlineLevel="1" x14ac:dyDescent="0.25">
      <c r="B1280" s="237" t="s">
        <v>237</v>
      </c>
      <c r="C1280" s="238"/>
      <c r="D1280" s="249"/>
      <c r="E1280" s="249"/>
      <c r="F1280" s="249"/>
      <c r="G1280" s="249"/>
      <c r="H1280" s="250"/>
      <c r="I1280" s="148"/>
      <c r="J1280" t="str">
        <f>LEFT(D1280,1)</f>
        <v/>
      </c>
    </row>
    <row r="1281" spans="2:11" ht="15.75" hidden="1" customHeight="1" outlineLevel="1" x14ac:dyDescent="0.25">
      <c r="B1281" s="237" t="s">
        <v>1283</v>
      </c>
      <c r="C1281" s="238"/>
      <c r="D1281" s="247" t="str">
        <f>$D$365</f>
        <v/>
      </c>
      <c r="E1281" s="247"/>
      <c r="F1281" s="247"/>
      <c r="G1281" s="247"/>
      <c r="H1281" s="248"/>
      <c r="I1281" s="148"/>
      <c r="J1281"/>
    </row>
    <row r="1282" spans="2:11" ht="15.75" hidden="1" customHeight="1" outlineLevel="1" x14ac:dyDescent="0.25">
      <c r="B1282" s="237" t="s">
        <v>238</v>
      </c>
      <c r="C1282" s="238"/>
      <c r="D1282" s="251"/>
      <c r="E1282" s="251"/>
      <c r="F1282" s="251"/>
      <c r="G1282" s="251"/>
      <c r="H1282" s="252"/>
      <c r="I1282" s="148"/>
      <c r="J1282" t="str">
        <f>LEFT(D1282,1)</f>
        <v/>
      </c>
      <c r="K1282" s="45" t="str">
        <f>IF(D1282="","",IF(J1282=J1280,"","Projektová aktivita nespadá pod zvolený typ aktivity (rovnaké začiatočné písmená)"))</f>
        <v/>
      </c>
    </row>
    <row r="1283" spans="2:11" ht="15.75" hidden="1" customHeight="1" outlineLevel="1" x14ac:dyDescent="0.25">
      <c r="B1283" s="253" t="s">
        <v>50</v>
      </c>
      <c r="C1283" s="254"/>
      <c r="D1283" s="255"/>
      <c r="E1283" s="256"/>
      <c r="F1283" s="256"/>
      <c r="G1283" s="256"/>
      <c r="H1283" s="257"/>
      <c r="I1283" s="148"/>
      <c r="J1283" s="148"/>
    </row>
    <row r="1284" spans="2:11" ht="15.75" hidden="1" customHeight="1" outlineLevel="1" x14ac:dyDescent="0.25">
      <c r="B1284" s="253" t="s">
        <v>1339</v>
      </c>
      <c r="C1284" s="254"/>
      <c r="D1284" s="258" t="str">
        <f>IF(D1282="","",LOOKUP(D1282,Čiselník2!$H$3:$H$481,Čiselník2!$I$3:$I$481))</f>
        <v/>
      </c>
      <c r="E1284" s="259"/>
      <c r="F1284" s="259"/>
      <c r="G1284" s="259"/>
      <c r="H1284" s="260"/>
      <c r="I1284" s="148"/>
      <c r="J1284" s="148"/>
    </row>
    <row r="1285" spans="2:11" ht="15.75" hidden="1" customHeight="1" outlineLevel="1" x14ac:dyDescent="0.25">
      <c r="B1285" s="237" t="s">
        <v>1327</v>
      </c>
      <c r="C1285" s="238"/>
      <c r="D1285" s="261"/>
      <c r="E1285" s="249"/>
      <c r="F1285" s="249"/>
      <c r="G1285" s="249"/>
      <c r="H1285" s="250"/>
      <c r="I1285" s="148"/>
      <c r="J1285" s="148"/>
    </row>
    <row r="1286" spans="2:11" ht="15.75" hidden="1" customHeight="1" outlineLevel="1" x14ac:dyDescent="0.25">
      <c r="B1286" s="237" t="s">
        <v>1328</v>
      </c>
      <c r="C1286" s="238"/>
      <c r="D1286" s="239"/>
      <c r="E1286" s="239"/>
      <c r="F1286" s="239"/>
      <c r="G1286" s="239"/>
      <c r="H1286" s="240"/>
      <c r="I1286" s="148"/>
      <c r="J1286" s="148"/>
    </row>
    <row r="1287" spans="2:11" ht="15.75" hidden="1" customHeight="1" outlineLevel="1" x14ac:dyDescent="0.25">
      <c r="B1287" s="237" t="s">
        <v>1284</v>
      </c>
      <c r="C1287" s="238"/>
      <c r="D1287" s="239"/>
      <c r="E1287" s="239"/>
      <c r="F1287" s="239"/>
      <c r="G1287" s="239"/>
      <c r="H1287" s="240"/>
      <c r="I1287" s="148"/>
      <c r="J1287" s="148"/>
    </row>
    <row r="1288" spans="2:11" ht="15.75" hidden="1" customHeight="1" outlineLevel="1" x14ac:dyDescent="0.25">
      <c r="B1288" s="237" t="s">
        <v>1285</v>
      </c>
      <c r="C1288" s="238"/>
      <c r="D1288" s="241"/>
      <c r="E1288" s="241"/>
      <c r="F1288" s="241"/>
      <c r="G1288" s="241"/>
      <c r="H1288" s="242"/>
      <c r="I1288" s="148"/>
      <c r="J1288" s="148"/>
    </row>
    <row r="1289" spans="2:11" ht="15.75" hidden="1" customHeight="1" outlineLevel="2" x14ac:dyDescent="0.25">
      <c r="B1289" s="211"/>
      <c r="C1289" s="245"/>
      <c r="D1289" s="262"/>
      <c r="E1289" s="262"/>
      <c r="F1289" s="262"/>
      <c r="G1289" s="245"/>
      <c r="H1289" s="246"/>
      <c r="I1289" s="148"/>
      <c r="J1289" s="148"/>
    </row>
    <row r="1290" spans="2:11" ht="15.75" hidden="1" customHeight="1" outlineLevel="2" x14ac:dyDescent="0.25">
      <c r="B1290" s="237" t="s">
        <v>49</v>
      </c>
      <c r="C1290" s="238"/>
      <c r="D1290" s="247" t="str">
        <f>IF($D$223="","potrebné vyplniť v bode 1.7",$D$223)</f>
        <v>potrebné vyplniť v bode 1.7</v>
      </c>
      <c r="E1290" s="247"/>
      <c r="F1290" s="247"/>
      <c r="G1290" s="247"/>
      <c r="H1290" s="248"/>
      <c r="I1290" s="148"/>
      <c r="J1290" s="148"/>
    </row>
    <row r="1291" spans="2:11" ht="15.75" hidden="1" customHeight="1" outlineLevel="2" x14ac:dyDescent="0.25">
      <c r="B1291" s="237" t="s">
        <v>237</v>
      </c>
      <c r="C1291" s="238"/>
      <c r="D1291" s="249"/>
      <c r="E1291" s="249"/>
      <c r="F1291" s="249"/>
      <c r="G1291" s="249"/>
      <c r="H1291" s="250"/>
      <c r="I1291" s="148"/>
      <c r="J1291" t="str">
        <f>LEFT(D1291,1)</f>
        <v/>
      </c>
    </row>
    <row r="1292" spans="2:11" ht="15.75" hidden="1" customHeight="1" outlineLevel="2" x14ac:dyDescent="0.25">
      <c r="B1292" s="237" t="s">
        <v>1283</v>
      </c>
      <c r="C1292" s="238"/>
      <c r="D1292" s="247" t="str">
        <f>$D$365</f>
        <v/>
      </c>
      <c r="E1292" s="247"/>
      <c r="F1292" s="247"/>
      <c r="G1292" s="247"/>
      <c r="H1292" s="248"/>
      <c r="I1292" s="148"/>
      <c r="J1292"/>
    </row>
    <row r="1293" spans="2:11" ht="15.75" hidden="1" customHeight="1" outlineLevel="2" x14ac:dyDescent="0.25">
      <c r="B1293" s="237" t="s">
        <v>238</v>
      </c>
      <c r="C1293" s="238"/>
      <c r="D1293" s="251"/>
      <c r="E1293" s="251"/>
      <c r="F1293" s="251"/>
      <c r="G1293" s="251"/>
      <c r="H1293" s="252"/>
      <c r="I1293" s="148"/>
      <c r="J1293" t="str">
        <f>LEFT(D1293,1)</f>
        <v/>
      </c>
      <c r="K1293" s="45" t="str">
        <f>IF(D1293="","",IF(J1293=J1291,"","Projektová aktivita nespadá pod zvolený typ aktivity (rovnaké začiatočné písmená)"))</f>
        <v/>
      </c>
    </row>
    <row r="1294" spans="2:11" ht="15.75" hidden="1" customHeight="1" outlineLevel="2" x14ac:dyDescent="0.25">
      <c r="B1294" s="253" t="s">
        <v>50</v>
      </c>
      <c r="C1294" s="254"/>
      <c r="D1294" s="255"/>
      <c r="E1294" s="256"/>
      <c r="F1294" s="256"/>
      <c r="G1294" s="256"/>
      <c r="H1294" s="257"/>
      <c r="I1294" s="148"/>
      <c r="J1294" s="148"/>
    </row>
    <row r="1295" spans="2:11" ht="15.75" hidden="1" customHeight="1" outlineLevel="2" x14ac:dyDescent="0.25">
      <c r="B1295" s="253" t="s">
        <v>1339</v>
      </c>
      <c r="C1295" s="254"/>
      <c r="D1295" s="258" t="str">
        <f>IF(D1293="","",LOOKUP(D1293,Čiselník2!$H$3:$H$481,Čiselník2!$I$3:$I$481))</f>
        <v/>
      </c>
      <c r="E1295" s="259"/>
      <c r="F1295" s="259"/>
      <c r="G1295" s="259"/>
      <c r="H1295" s="260"/>
      <c r="I1295" s="148"/>
      <c r="J1295" s="148"/>
    </row>
    <row r="1296" spans="2:11" ht="15.75" hidden="1" customHeight="1" outlineLevel="2" x14ac:dyDescent="0.25">
      <c r="B1296" s="237" t="s">
        <v>1327</v>
      </c>
      <c r="C1296" s="238"/>
      <c r="D1296" s="261"/>
      <c r="E1296" s="249"/>
      <c r="F1296" s="249"/>
      <c r="G1296" s="249"/>
      <c r="H1296" s="250"/>
      <c r="I1296" s="148"/>
      <c r="J1296" s="148"/>
    </row>
    <row r="1297" spans="2:11" ht="15.75" hidden="1" customHeight="1" outlineLevel="2" x14ac:dyDescent="0.25">
      <c r="B1297" s="237" t="s">
        <v>1328</v>
      </c>
      <c r="C1297" s="238"/>
      <c r="D1297" s="239"/>
      <c r="E1297" s="239"/>
      <c r="F1297" s="239"/>
      <c r="G1297" s="239"/>
      <c r="H1297" s="240"/>
      <c r="I1297" s="148"/>
      <c r="J1297" s="148"/>
    </row>
    <row r="1298" spans="2:11" ht="15.75" hidden="1" customHeight="1" outlineLevel="2" x14ac:dyDescent="0.25">
      <c r="B1298" s="237" t="s">
        <v>1284</v>
      </c>
      <c r="C1298" s="238"/>
      <c r="D1298" s="239"/>
      <c r="E1298" s="239"/>
      <c r="F1298" s="239"/>
      <c r="G1298" s="239"/>
      <c r="H1298" s="240"/>
      <c r="I1298" s="148"/>
      <c r="J1298" s="148"/>
    </row>
    <row r="1299" spans="2:11" ht="15.75" hidden="1" customHeight="1" outlineLevel="2" x14ac:dyDescent="0.25">
      <c r="B1299" s="237" t="s">
        <v>1285</v>
      </c>
      <c r="C1299" s="238"/>
      <c r="D1299" s="241"/>
      <c r="E1299" s="241"/>
      <c r="F1299" s="241"/>
      <c r="G1299" s="241"/>
      <c r="H1299" s="242"/>
      <c r="I1299" s="148"/>
      <c r="J1299" s="148"/>
    </row>
    <row r="1300" spans="2:11" ht="15.75" hidden="1" customHeight="1" outlineLevel="1" x14ac:dyDescent="0.25">
      <c r="B1300" s="211"/>
      <c r="C1300" s="245"/>
      <c r="D1300" s="245"/>
      <c r="E1300" s="245"/>
      <c r="F1300" s="245"/>
      <c r="G1300" s="245"/>
      <c r="H1300" s="246"/>
      <c r="I1300" s="148"/>
      <c r="J1300" s="148"/>
    </row>
    <row r="1301" spans="2:11" ht="15.75" hidden="1" customHeight="1" outlineLevel="2" x14ac:dyDescent="0.25">
      <c r="B1301" s="237" t="s">
        <v>49</v>
      </c>
      <c r="C1301" s="238"/>
      <c r="D1301" s="247" t="str">
        <f>IF($D$223="","potrebné vyplniť v bode 1.7",$D$223)</f>
        <v>potrebné vyplniť v bode 1.7</v>
      </c>
      <c r="E1301" s="247"/>
      <c r="F1301" s="247"/>
      <c r="G1301" s="247"/>
      <c r="H1301" s="248"/>
      <c r="I1301" s="148"/>
      <c r="J1301" s="148"/>
    </row>
    <row r="1302" spans="2:11" ht="15.75" hidden="1" customHeight="1" outlineLevel="2" x14ac:dyDescent="0.25">
      <c r="B1302" s="237" t="s">
        <v>237</v>
      </c>
      <c r="C1302" s="238"/>
      <c r="D1302" s="249"/>
      <c r="E1302" s="249"/>
      <c r="F1302" s="249"/>
      <c r="G1302" s="249"/>
      <c r="H1302" s="250"/>
      <c r="I1302" s="148"/>
      <c r="J1302" t="str">
        <f>LEFT(D1302,1)</f>
        <v/>
      </c>
    </row>
    <row r="1303" spans="2:11" ht="15.75" hidden="1" customHeight="1" outlineLevel="2" x14ac:dyDescent="0.25">
      <c r="B1303" s="237" t="s">
        <v>1283</v>
      </c>
      <c r="C1303" s="238"/>
      <c r="D1303" s="247" t="str">
        <f>$D$365</f>
        <v/>
      </c>
      <c r="E1303" s="247"/>
      <c r="F1303" s="247"/>
      <c r="G1303" s="247"/>
      <c r="H1303" s="248"/>
      <c r="I1303" s="148"/>
      <c r="J1303"/>
    </row>
    <row r="1304" spans="2:11" ht="15.75" hidden="1" customHeight="1" outlineLevel="2" x14ac:dyDescent="0.25">
      <c r="B1304" s="237" t="s">
        <v>238</v>
      </c>
      <c r="C1304" s="238"/>
      <c r="D1304" s="251"/>
      <c r="E1304" s="251"/>
      <c r="F1304" s="251"/>
      <c r="G1304" s="251"/>
      <c r="H1304" s="252"/>
      <c r="I1304" s="148"/>
      <c r="J1304" t="str">
        <f>LEFT(D1304,1)</f>
        <v/>
      </c>
      <c r="K1304" s="45" t="str">
        <f>IF(D1304="","",IF(J1304=J1302,"","Projektová aktivita nespadá pod zvolený typ aktivity (rovnaké začiatočné písmená)"))</f>
        <v/>
      </c>
    </row>
    <row r="1305" spans="2:11" ht="15.75" hidden="1" customHeight="1" outlineLevel="2" x14ac:dyDescent="0.25">
      <c r="B1305" s="253" t="s">
        <v>50</v>
      </c>
      <c r="C1305" s="254"/>
      <c r="D1305" s="255"/>
      <c r="E1305" s="256"/>
      <c r="F1305" s="256"/>
      <c r="G1305" s="256"/>
      <c r="H1305" s="257"/>
      <c r="I1305" s="148"/>
      <c r="J1305" s="148"/>
    </row>
    <row r="1306" spans="2:11" ht="15.75" hidden="1" customHeight="1" outlineLevel="2" x14ac:dyDescent="0.25">
      <c r="B1306" s="253" t="s">
        <v>1339</v>
      </c>
      <c r="C1306" s="254"/>
      <c r="D1306" s="258" t="str">
        <f>IF(D1304="","",LOOKUP(D1304,Čiselník2!$H$3:$H$481,Čiselník2!$I$3:$I$481))</f>
        <v/>
      </c>
      <c r="E1306" s="259"/>
      <c r="F1306" s="259"/>
      <c r="G1306" s="259"/>
      <c r="H1306" s="260"/>
      <c r="I1306" s="148"/>
      <c r="J1306" s="148"/>
    </row>
    <row r="1307" spans="2:11" ht="15.75" hidden="1" customHeight="1" outlineLevel="2" x14ac:dyDescent="0.25">
      <c r="B1307" s="237" t="s">
        <v>1327</v>
      </c>
      <c r="C1307" s="238"/>
      <c r="D1307" s="261"/>
      <c r="E1307" s="249"/>
      <c r="F1307" s="249"/>
      <c r="G1307" s="249"/>
      <c r="H1307" s="250"/>
      <c r="I1307" s="148"/>
      <c r="J1307" s="148"/>
    </row>
    <row r="1308" spans="2:11" ht="15.75" hidden="1" customHeight="1" outlineLevel="2" x14ac:dyDescent="0.25">
      <c r="B1308" s="237" t="s">
        <v>1328</v>
      </c>
      <c r="C1308" s="238"/>
      <c r="D1308" s="239"/>
      <c r="E1308" s="239"/>
      <c r="F1308" s="239"/>
      <c r="G1308" s="239"/>
      <c r="H1308" s="240"/>
      <c r="I1308" s="148"/>
      <c r="J1308" s="148"/>
    </row>
    <row r="1309" spans="2:11" ht="15.75" hidden="1" customHeight="1" outlineLevel="2" x14ac:dyDescent="0.25">
      <c r="B1309" s="237" t="s">
        <v>1284</v>
      </c>
      <c r="C1309" s="238"/>
      <c r="D1309" s="239"/>
      <c r="E1309" s="239"/>
      <c r="F1309" s="239"/>
      <c r="G1309" s="239"/>
      <c r="H1309" s="240"/>
      <c r="I1309" s="148"/>
      <c r="J1309" s="148"/>
    </row>
    <row r="1310" spans="2:11" ht="15.75" hidden="1" customHeight="1" outlineLevel="2" x14ac:dyDescent="0.25">
      <c r="B1310" s="237" t="s">
        <v>1285</v>
      </c>
      <c r="C1310" s="238"/>
      <c r="D1310" s="241"/>
      <c r="E1310" s="241"/>
      <c r="F1310" s="241"/>
      <c r="G1310" s="241"/>
      <c r="H1310" s="242"/>
      <c r="I1310" s="148"/>
      <c r="J1310" s="148"/>
    </row>
    <row r="1311" spans="2:11" ht="15.75" hidden="1" customHeight="1" outlineLevel="1" x14ac:dyDescent="0.25">
      <c r="B1311" s="211"/>
      <c r="C1311" s="245"/>
      <c r="D1311" s="245"/>
      <c r="E1311" s="245"/>
      <c r="F1311" s="245"/>
      <c r="G1311" s="245"/>
      <c r="H1311" s="246"/>
      <c r="I1311" s="148"/>
      <c r="J1311" s="148"/>
    </row>
    <row r="1312" spans="2:11" ht="15.75" hidden="1" customHeight="1" outlineLevel="2" x14ac:dyDescent="0.25">
      <c r="B1312" s="237" t="s">
        <v>49</v>
      </c>
      <c r="C1312" s="238"/>
      <c r="D1312" s="247" t="str">
        <f>IF($D$223="","potrebné vyplniť v bode 1.7",$D$223)</f>
        <v>potrebné vyplniť v bode 1.7</v>
      </c>
      <c r="E1312" s="247"/>
      <c r="F1312" s="247"/>
      <c r="G1312" s="247"/>
      <c r="H1312" s="248"/>
      <c r="I1312" s="148"/>
      <c r="J1312" s="148"/>
    </row>
    <row r="1313" spans="2:11" ht="15.75" hidden="1" customHeight="1" outlineLevel="2" x14ac:dyDescent="0.25">
      <c r="B1313" s="237" t="s">
        <v>237</v>
      </c>
      <c r="C1313" s="238"/>
      <c r="D1313" s="249"/>
      <c r="E1313" s="249"/>
      <c r="F1313" s="249"/>
      <c r="G1313" s="249"/>
      <c r="H1313" s="250"/>
      <c r="I1313" s="148"/>
      <c r="J1313" t="str">
        <f>LEFT(D1313,1)</f>
        <v/>
      </c>
    </row>
    <row r="1314" spans="2:11" ht="15.75" hidden="1" customHeight="1" outlineLevel="2" x14ac:dyDescent="0.25">
      <c r="B1314" s="237" t="s">
        <v>1283</v>
      </c>
      <c r="C1314" s="238"/>
      <c r="D1314" s="247" t="str">
        <f>$D$365</f>
        <v/>
      </c>
      <c r="E1314" s="247"/>
      <c r="F1314" s="247"/>
      <c r="G1314" s="247"/>
      <c r="H1314" s="248"/>
      <c r="I1314" s="148"/>
      <c r="J1314"/>
    </row>
    <row r="1315" spans="2:11" ht="15.75" hidden="1" customHeight="1" outlineLevel="2" x14ac:dyDescent="0.25">
      <c r="B1315" s="237" t="s">
        <v>238</v>
      </c>
      <c r="C1315" s="238"/>
      <c r="D1315" s="251"/>
      <c r="E1315" s="251"/>
      <c r="F1315" s="251"/>
      <c r="G1315" s="251"/>
      <c r="H1315" s="252"/>
      <c r="I1315" s="148"/>
      <c r="J1315" t="str">
        <f>LEFT(D1315,1)</f>
        <v/>
      </c>
      <c r="K1315" s="45" t="str">
        <f>IF(D1315="","",IF(J1315=J1313,"","Projektová aktivita nespadá pod zvolený typ aktivity (rovnaké začiatočné písmená)"))</f>
        <v/>
      </c>
    </row>
    <row r="1316" spans="2:11" ht="15.75" hidden="1" customHeight="1" outlineLevel="2" x14ac:dyDescent="0.25">
      <c r="B1316" s="253" t="s">
        <v>50</v>
      </c>
      <c r="C1316" s="254"/>
      <c r="D1316" s="255"/>
      <c r="E1316" s="256"/>
      <c r="F1316" s="256"/>
      <c r="G1316" s="256"/>
      <c r="H1316" s="257"/>
      <c r="I1316" s="148"/>
      <c r="J1316" s="148"/>
    </row>
    <row r="1317" spans="2:11" ht="15.75" hidden="1" customHeight="1" outlineLevel="2" x14ac:dyDescent="0.25">
      <c r="B1317" s="253" t="s">
        <v>1339</v>
      </c>
      <c r="C1317" s="254"/>
      <c r="D1317" s="258" t="str">
        <f>IF(D1315="","",LOOKUP(D1315,Čiselník2!$H$3:$H$481,Čiselník2!$I$3:$I$481))</f>
        <v/>
      </c>
      <c r="E1317" s="259"/>
      <c r="F1317" s="259"/>
      <c r="G1317" s="259"/>
      <c r="H1317" s="260"/>
      <c r="I1317" s="148"/>
      <c r="J1317" s="148"/>
    </row>
    <row r="1318" spans="2:11" ht="15.75" hidden="1" customHeight="1" outlineLevel="2" x14ac:dyDescent="0.25">
      <c r="B1318" s="237" t="s">
        <v>1327</v>
      </c>
      <c r="C1318" s="238"/>
      <c r="D1318" s="261"/>
      <c r="E1318" s="249"/>
      <c r="F1318" s="249"/>
      <c r="G1318" s="249"/>
      <c r="H1318" s="250"/>
      <c r="I1318" s="148"/>
      <c r="J1318" s="148"/>
    </row>
    <row r="1319" spans="2:11" ht="15.75" hidden="1" customHeight="1" outlineLevel="2" x14ac:dyDescent="0.25">
      <c r="B1319" s="237" t="s">
        <v>1328</v>
      </c>
      <c r="C1319" s="238"/>
      <c r="D1319" s="239"/>
      <c r="E1319" s="239"/>
      <c r="F1319" s="239"/>
      <c r="G1319" s="239"/>
      <c r="H1319" s="240"/>
      <c r="I1319" s="148"/>
      <c r="J1319" s="148"/>
    </row>
    <row r="1320" spans="2:11" ht="15.75" hidden="1" customHeight="1" outlineLevel="2" x14ac:dyDescent="0.25">
      <c r="B1320" s="237" t="s">
        <v>1284</v>
      </c>
      <c r="C1320" s="238"/>
      <c r="D1320" s="239"/>
      <c r="E1320" s="239"/>
      <c r="F1320" s="239"/>
      <c r="G1320" s="239"/>
      <c r="H1320" s="240"/>
      <c r="I1320" s="148"/>
      <c r="J1320" s="148"/>
    </row>
    <row r="1321" spans="2:11" ht="15.75" hidden="1" customHeight="1" outlineLevel="2" x14ac:dyDescent="0.25">
      <c r="B1321" s="237" t="s">
        <v>1285</v>
      </c>
      <c r="C1321" s="238"/>
      <c r="D1321" s="241"/>
      <c r="E1321" s="241"/>
      <c r="F1321" s="241"/>
      <c r="G1321" s="241"/>
      <c r="H1321" s="242"/>
      <c r="I1321" s="148"/>
      <c r="J1321" s="148"/>
    </row>
    <row r="1322" spans="2:11" ht="15.75" hidden="1" customHeight="1" outlineLevel="1" x14ac:dyDescent="0.25">
      <c r="B1322" s="211"/>
      <c r="C1322" s="245"/>
      <c r="D1322" s="245"/>
      <c r="E1322" s="245"/>
      <c r="F1322" s="245"/>
      <c r="G1322" s="245"/>
      <c r="H1322" s="246"/>
      <c r="I1322" s="148"/>
      <c r="J1322" s="148"/>
    </row>
    <row r="1323" spans="2:11" ht="15.75" hidden="1" customHeight="1" outlineLevel="2" x14ac:dyDescent="0.25">
      <c r="B1323" s="237" t="s">
        <v>49</v>
      </c>
      <c r="C1323" s="238"/>
      <c r="D1323" s="247" t="str">
        <f>IF($D$223="","potrebné vyplniť v bode 1.7",$D$223)</f>
        <v>potrebné vyplniť v bode 1.7</v>
      </c>
      <c r="E1323" s="247"/>
      <c r="F1323" s="247"/>
      <c r="G1323" s="247"/>
      <c r="H1323" s="248"/>
      <c r="I1323" s="148"/>
      <c r="J1323" s="148"/>
    </row>
    <row r="1324" spans="2:11" ht="15.75" hidden="1" customHeight="1" outlineLevel="2" x14ac:dyDescent="0.25">
      <c r="B1324" s="237" t="s">
        <v>237</v>
      </c>
      <c r="C1324" s="238"/>
      <c r="D1324" s="249"/>
      <c r="E1324" s="249"/>
      <c r="F1324" s="249"/>
      <c r="G1324" s="249"/>
      <c r="H1324" s="250"/>
      <c r="I1324" s="148"/>
      <c r="J1324" t="str">
        <f>LEFT(D1324,1)</f>
        <v/>
      </c>
    </row>
    <row r="1325" spans="2:11" ht="15.75" hidden="1" customHeight="1" outlineLevel="2" x14ac:dyDescent="0.25">
      <c r="B1325" s="237" t="s">
        <v>1283</v>
      </c>
      <c r="C1325" s="238"/>
      <c r="D1325" s="247" t="str">
        <f>$D$365</f>
        <v/>
      </c>
      <c r="E1325" s="247"/>
      <c r="F1325" s="247"/>
      <c r="G1325" s="247"/>
      <c r="H1325" s="248"/>
      <c r="I1325" s="148"/>
      <c r="J1325"/>
    </row>
    <row r="1326" spans="2:11" ht="15.75" hidden="1" customHeight="1" outlineLevel="2" x14ac:dyDescent="0.25">
      <c r="B1326" s="237" t="s">
        <v>238</v>
      </c>
      <c r="C1326" s="238"/>
      <c r="D1326" s="251"/>
      <c r="E1326" s="251"/>
      <c r="F1326" s="251"/>
      <c r="G1326" s="251"/>
      <c r="H1326" s="252"/>
      <c r="I1326" s="148"/>
      <c r="J1326" t="str">
        <f>LEFT(D1326,1)</f>
        <v/>
      </c>
      <c r="K1326" s="45" t="str">
        <f>IF(D1326="","",IF(J1326=J1324,"","Projektová aktivita nespadá pod zvolený typ aktivity (rovnaké začiatočné písmená)"))</f>
        <v/>
      </c>
    </row>
    <row r="1327" spans="2:11" ht="15.75" hidden="1" customHeight="1" outlineLevel="2" x14ac:dyDescent="0.25">
      <c r="B1327" s="253" t="s">
        <v>50</v>
      </c>
      <c r="C1327" s="254"/>
      <c r="D1327" s="255"/>
      <c r="E1327" s="256"/>
      <c r="F1327" s="256"/>
      <c r="G1327" s="256"/>
      <c r="H1327" s="257"/>
      <c r="I1327" s="148"/>
      <c r="J1327" s="148"/>
    </row>
    <row r="1328" spans="2:11" ht="15.75" hidden="1" customHeight="1" outlineLevel="2" x14ac:dyDescent="0.25">
      <c r="B1328" s="253" t="s">
        <v>1339</v>
      </c>
      <c r="C1328" s="254"/>
      <c r="D1328" s="258" t="str">
        <f>IF(D1326="","",LOOKUP(D1326,Čiselník2!$H$3:$H$481,Čiselník2!$I$3:$I$481))</f>
        <v/>
      </c>
      <c r="E1328" s="259"/>
      <c r="F1328" s="259"/>
      <c r="G1328" s="259"/>
      <c r="H1328" s="260"/>
      <c r="I1328" s="148"/>
      <c r="J1328" s="148"/>
    </row>
    <row r="1329" spans="2:11" ht="15.75" hidden="1" customHeight="1" outlineLevel="2" x14ac:dyDescent="0.25">
      <c r="B1329" s="237" t="s">
        <v>1327</v>
      </c>
      <c r="C1329" s="238"/>
      <c r="D1329" s="261"/>
      <c r="E1329" s="249"/>
      <c r="F1329" s="249"/>
      <c r="G1329" s="249"/>
      <c r="H1329" s="250"/>
      <c r="I1329" s="148"/>
      <c r="J1329" s="148"/>
    </row>
    <row r="1330" spans="2:11" ht="15.75" hidden="1" customHeight="1" outlineLevel="2" x14ac:dyDescent="0.25">
      <c r="B1330" s="237" t="s">
        <v>1328</v>
      </c>
      <c r="C1330" s="238"/>
      <c r="D1330" s="239"/>
      <c r="E1330" s="239"/>
      <c r="F1330" s="239"/>
      <c r="G1330" s="239"/>
      <c r="H1330" s="240"/>
      <c r="I1330" s="148"/>
      <c r="J1330" s="148"/>
    </row>
    <row r="1331" spans="2:11" ht="15.75" hidden="1" customHeight="1" outlineLevel="2" x14ac:dyDescent="0.25">
      <c r="B1331" s="237" t="s">
        <v>1284</v>
      </c>
      <c r="C1331" s="238"/>
      <c r="D1331" s="239"/>
      <c r="E1331" s="239"/>
      <c r="F1331" s="239"/>
      <c r="G1331" s="239"/>
      <c r="H1331" s="240"/>
      <c r="I1331" s="148"/>
      <c r="J1331" s="148"/>
    </row>
    <row r="1332" spans="2:11" ht="15.75" hidden="1" customHeight="1" outlineLevel="2" x14ac:dyDescent="0.25">
      <c r="B1332" s="237" t="s">
        <v>1285</v>
      </c>
      <c r="C1332" s="238"/>
      <c r="D1332" s="241"/>
      <c r="E1332" s="241"/>
      <c r="F1332" s="241"/>
      <c r="G1332" s="241"/>
      <c r="H1332" s="242"/>
      <c r="I1332" s="148"/>
      <c r="J1332" s="148"/>
    </row>
    <row r="1333" spans="2:11" ht="15.75" hidden="1" customHeight="1" outlineLevel="1" x14ac:dyDescent="0.25">
      <c r="B1333" s="211"/>
      <c r="C1333" s="245"/>
      <c r="D1333" s="245"/>
      <c r="E1333" s="245"/>
      <c r="F1333" s="245"/>
      <c r="G1333" s="245"/>
      <c r="H1333" s="246"/>
      <c r="I1333" s="148"/>
      <c r="J1333" s="148"/>
    </row>
    <row r="1334" spans="2:11" ht="15.75" hidden="1" customHeight="1" outlineLevel="2" x14ac:dyDescent="0.25">
      <c r="B1334" s="237" t="s">
        <v>49</v>
      </c>
      <c r="C1334" s="238"/>
      <c r="D1334" s="247" t="str">
        <f>IF($D$223="","potrebné vyplniť v bode 1.7",$D$223)</f>
        <v>potrebné vyplniť v bode 1.7</v>
      </c>
      <c r="E1334" s="247"/>
      <c r="F1334" s="247"/>
      <c r="G1334" s="247"/>
      <c r="H1334" s="248"/>
      <c r="I1334" s="148"/>
      <c r="J1334" s="148"/>
    </row>
    <row r="1335" spans="2:11" ht="15.75" hidden="1" customHeight="1" outlineLevel="2" x14ac:dyDescent="0.25">
      <c r="B1335" s="237" t="s">
        <v>237</v>
      </c>
      <c r="C1335" s="238"/>
      <c r="D1335" s="249"/>
      <c r="E1335" s="249"/>
      <c r="F1335" s="249"/>
      <c r="G1335" s="249"/>
      <c r="H1335" s="250"/>
      <c r="I1335" s="148"/>
      <c r="J1335" t="str">
        <f>LEFT(D1335,1)</f>
        <v/>
      </c>
    </row>
    <row r="1336" spans="2:11" ht="15.75" hidden="1" customHeight="1" outlineLevel="2" x14ac:dyDescent="0.25">
      <c r="B1336" s="237" t="s">
        <v>1283</v>
      </c>
      <c r="C1336" s="238"/>
      <c r="D1336" s="247" t="str">
        <f>$D$365</f>
        <v/>
      </c>
      <c r="E1336" s="247"/>
      <c r="F1336" s="247"/>
      <c r="G1336" s="247"/>
      <c r="H1336" s="248"/>
      <c r="I1336" s="148"/>
      <c r="J1336"/>
    </row>
    <row r="1337" spans="2:11" ht="15.75" hidden="1" customHeight="1" outlineLevel="2" x14ac:dyDescent="0.25">
      <c r="B1337" s="237" t="s">
        <v>238</v>
      </c>
      <c r="C1337" s="238"/>
      <c r="D1337" s="251"/>
      <c r="E1337" s="251"/>
      <c r="F1337" s="251"/>
      <c r="G1337" s="251"/>
      <c r="H1337" s="252"/>
      <c r="I1337" s="148"/>
      <c r="J1337" t="str">
        <f>LEFT(D1337,1)</f>
        <v/>
      </c>
      <c r="K1337" s="45" t="str">
        <f>IF(D1337="","",IF(J1337=J1335,"","Projektová aktivita nespadá pod zvolený typ aktivity (rovnaké začiatočné písmená)"))</f>
        <v/>
      </c>
    </row>
    <row r="1338" spans="2:11" ht="15.75" hidden="1" customHeight="1" outlineLevel="2" x14ac:dyDescent="0.25">
      <c r="B1338" s="253" t="s">
        <v>50</v>
      </c>
      <c r="C1338" s="254"/>
      <c r="D1338" s="255"/>
      <c r="E1338" s="256"/>
      <c r="F1338" s="256"/>
      <c r="G1338" s="256"/>
      <c r="H1338" s="257"/>
      <c r="I1338" s="148"/>
      <c r="J1338" s="148"/>
    </row>
    <row r="1339" spans="2:11" ht="15.75" hidden="1" customHeight="1" outlineLevel="2" x14ac:dyDescent="0.25">
      <c r="B1339" s="253" t="s">
        <v>1339</v>
      </c>
      <c r="C1339" s="254"/>
      <c r="D1339" s="258" t="str">
        <f>IF(D1337="","",LOOKUP(D1337,Čiselník2!$H$3:$H$481,Čiselník2!$I$3:$I$481))</f>
        <v/>
      </c>
      <c r="E1339" s="259"/>
      <c r="F1339" s="259"/>
      <c r="G1339" s="259"/>
      <c r="H1339" s="260"/>
      <c r="I1339" s="148"/>
      <c r="J1339" s="148"/>
    </row>
    <row r="1340" spans="2:11" ht="15.75" hidden="1" customHeight="1" outlineLevel="2" x14ac:dyDescent="0.25">
      <c r="B1340" s="237" t="s">
        <v>1327</v>
      </c>
      <c r="C1340" s="238"/>
      <c r="D1340" s="261"/>
      <c r="E1340" s="249"/>
      <c r="F1340" s="249"/>
      <c r="G1340" s="249"/>
      <c r="H1340" s="250"/>
      <c r="I1340" s="148"/>
      <c r="J1340" s="148"/>
    </row>
    <row r="1341" spans="2:11" ht="15.75" hidden="1" customHeight="1" outlineLevel="2" x14ac:dyDescent="0.25">
      <c r="B1341" s="237" t="s">
        <v>1328</v>
      </c>
      <c r="C1341" s="238"/>
      <c r="D1341" s="239"/>
      <c r="E1341" s="239"/>
      <c r="F1341" s="239"/>
      <c r="G1341" s="239"/>
      <c r="H1341" s="240"/>
      <c r="I1341" s="148"/>
      <c r="J1341" s="148"/>
    </row>
    <row r="1342" spans="2:11" ht="15.75" hidden="1" customHeight="1" outlineLevel="2" x14ac:dyDescent="0.25">
      <c r="B1342" s="237" t="s">
        <v>1284</v>
      </c>
      <c r="C1342" s="238"/>
      <c r="D1342" s="239"/>
      <c r="E1342" s="239"/>
      <c r="F1342" s="239"/>
      <c r="G1342" s="239"/>
      <c r="H1342" s="240"/>
      <c r="I1342" s="148"/>
      <c r="J1342" s="148"/>
    </row>
    <row r="1343" spans="2:11" ht="15.75" hidden="1" customHeight="1" outlineLevel="2" x14ac:dyDescent="0.25">
      <c r="B1343" s="237" t="s">
        <v>1285</v>
      </c>
      <c r="C1343" s="238"/>
      <c r="D1343" s="241"/>
      <c r="E1343" s="241"/>
      <c r="F1343" s="241"/>
      <c r="G1343" s="241"/>
      <c r="H1343" s="242"/>
      <c r="I1343" s="148"/>
      <c r="J1343" s="148"/>
    </row>
    <row r="1344" spans="2:11" ht="15.75" hidden="1" customHeight="1" outlineLevel="1" x14ac:dyDescent="0.25">
      <c r="B1344" s="211"/>
      <c r="C1344" s="245"/>
      <c r="D1344" s="245"/>
      <c r="E1344" s="245"/>
      <c r="F1344" s="245"/>
      <c r="G1344" s="245"/>
      <c r="H1344" s="246"/>
      <c r="I1344" s="148"/>
      <c r="J1344" s="148"/>
    </row>
    <row r="1345" spans="2:11" ht="15.75" hidden="1" customHeight="1" outlineLevel="2" x14ac:dyDescent="0.25">
      <c r="B1345" s="237" t="s">
        <v>49</v>
      </c>
      <c r="C1345" s="238"/>
      <c r="D1345" s="247" t="str">
        <f>IF($D$223="","potrebné vyplniť v bode 1.7",$D$223)</f>
        <v>potrebné vyplniť v bode 1.7</v>
      </c>
      <c r="E1345" s="247"/>
      <c r="F1345" s="247"/>
      <c r="G1345" s="247"/>
      <c r="H1345" s="248"/>
      <c r="I1345" s="148"/>
      <c r="J1345" s="148"/>
    </row>
    <row r="1346" spans="2:11" ht="15.75" hidden="1" customHeight="1" outlineLevel="2" x14ac:dyDescent="0.25">
      <c r="B1346" s="237" t="s">
        <v>237</v>
      </c>
      <c r="C1346" s="238"/>
      <c r="D1346" s="249"/>
      <c r="E1346" s="249"/>
      <c r="F1346" s="249"/>
      <c r="G1346" s="249"/>
      <c r="H1346" s="250"/>
      <c r="I1346" s="148"/>
      <c r="J1346" t="str">
        <f>LEFT(D1346,1)</f>
        <v/>
      </c>
    </row>
    <row r="1347" spans="2:11" ht="15.75" hidden="1" customHeight="1" outlineLevel="2" x14ac:dyDescent="0.25">
      <c r="B1347" s="237" t="s">
        <v>1283</v>
      </c>
      <c r="C1347" s="238"/>
      <c r="D1347" s="247" t="str">
        <f>$D$365</f>
        <v/>
      </c>
      <c r="E1347" s="247"/>
      <c r="F1347" s="247"/>
      <c r="G1347" s="247"/>
      <c r="H1347" s="248"/>
      <c r="I1347" s="148"/>
      <c r="J1347"/>
    </row>
    <row r="1348" spans="2:11" ht="15.75" hidden="1" customHeight="1" outlineLevel="2" x14ac:dyDescent="0.25">
      <c r="B1348" s="237" t="s">
        <v>238</v>
      </c>
      <c r="C1348" s="238"/>
      <c r="D1348" s="251"/>
      <c r="E1348" s="251"/>
      <c r="F1348" s="251"/>
      <c r="G1348" s="251"/>
      <c r="H1348" s="252"/>
      <c r="I1348" s="148"/>
      <c r="J1348" t="str">
        <f>LEFT(D1348,1)</f>
        <v/>
      </c>
      <c r="K1348" s="45" t="str">
        <f>IF(D1348="","",IF(J1348=J1346,"","Projektová aktivita nespadá pod zvolený typ aktivity (rovnaké začiatočné písmená)"))</f>
        <v/>
      </c>
    </row>
    <row r="1349" spans="2:11" ht="15.75" hidden="1" customHeight="1" outlineLevel="2" x14ac:dyDescent="0.25">
      <c r="B1349" s="253" t="s">
        <v>50</v>
      </c>
      <c r="C1349" s="254"/>
      <c r="D1349" s="255"/>
      <c r="E1349" s="256"/>
      <c r="F1349" s="256"/>
      <c r="G1349" s="256"/>
      <c r="H1349" s="257"/>
      <c r="I1349" s="148"/>
      <c r="J1349" s="148"/>
    </row>
    <row r="1350" spans="2:11" ht="15.75" hidden="1" customHeight="1" outlineLevel="2" x14ac:dyDescent="0.25">
      <c r="B1350" s="253" t="s">
        <v>1339</v>
      </c>
      <c r="C1350" s="254"/>
      <c r="D1350" s="258" t="str">
        <f>IF(D1348="","",LOOKUP(D1348,Čiselník2!$H$3:$H$481,Čiselník2!$I$3:$I$481))</f>
        <v/>
      </c>
      <c r="E1350" s="259"/>
      <c r="F1350" s="259"/>
      <c r="G1350" s="259"/>
      <c r="H1350" s="260"/>
      <c r="I1350" s="148"/>
      <c r="J1350" s="148"/>
    </row>
    <row r="1351" spans="2:11" ht="15.75" hidden="1" customHeight="1" outlineLevel="2" x14ac:dyDescent="0.25">
      <c r="B1351" s="237" t="s">
        <v>1327</v>
      </c>
      <c r="C1351" s="238"/>
      <c r="D1351" s="261"/>
      <c r="E1351" s="249"/>
      <c r="F1351" s="249"/>
      <c r="G1351" s="249"/>
      <c r="H1351" s="250"/>
      <c r="I1351" s="148"/>
      <c r="J1351" s="148"/>
    </row>
    <row r="1352" spans="2:11" ht="15.75" hidden="1" customHeight="1" outlineLevel="2" x14ac:dyDescent="0.25">
      <c r="B1352" s="237" t="s">
        <v>1328</v>
      </c>
      <c r="C1352" s="238"/>
      <c r="D1352" s="239"/>
      <c r="E1352" s="239"/>
      <c r="F1352" s="239"/>
      <c r="G1352" s="239"/>
      <c r="H1352" s="240"/>
      <c r="I1352" s="148"/>
      <c r="J1352" s="148"/>
    </row>
    <row r="1353" spans="2:11" ht="15.75" hidden="1" customHeight="1" outlineLevel="2" x14ac:dyDescent="0.25">
      <c r="B1353" s="237" t="s">
        <v>1284</v>
      </c>
      <c r="C1353" s="238"/>
      <c r="D1353" s="239"/>
      <c r="E1353" s="239"/>
      <c r="F1353" s="239"/>
      <c r="G1353" s="239"/>
      <c r="H1353" s="240"/>
      <c r="I1353" s="148"/>
      <c r="J1353" s="148"/>
    </row>
    <row r="1354" spans="2:11" ht="15.75" hidden="1" customHeight="1" outlineLevel="2" x14ac:dyDescent="0.25">
      <c r="B1354" s="237" t="s">
        <v>1285</v>
      </c>
      <c r="C1354" s="238"/>
      <c r="D1354" s="241"/>
      <c r="E1354" s="241"/>
      <c r="F1354" s="241"/>
      <c r="G1354" s="241"/>
      <c r="H1354" s="242"/>
      <c r="I1354" s="148"/>
      <c r="J1354" s="148"/>
    </row>
    <row r="1355" spans="2:11" ht="15.75" hidden="1" customHeight="1" outlineLevel="1" x14ac:dyDescent="0.25">
      <c r="B1355" s="211"/>
      <c r="C1355" s="245"/>
      <c r="D1355" s="245"/>
      <c r="E1355" s="245"/>
      <c r="F1355" s="245"/>
      <c r="G1355" s="245"/>
      <c r="H1355" s="246"/>
      <c r="I1355" s="148"/>
      <c r="J1355" s="148"/>
    </row>
    <row r="1356" spans="2:11" ht="15.75" hidden="1" customHeight="1" outlineLevel="2" x14ac:dyDescent="0.25">
      <c r="B1356" s="237" t="s">
        <v>49</v>
      </c>
      <c r="C1356" s="238"/>
      <c r="D1356" s="247" t="str">
        <f>IF($D$223="","potrebné vyplniť v bode 1.7",$D$223)</f>
        <v>potrebné vyplniť v bode 1.7</v>
      </c>
      <c r="E1356" s="247"/>
      <c r="F1356" s="247"/>
      <c r="G1356" s="247"/>
      <c r="H1356" s="248"/>
      <c r="I1356" s="148"/>
      <c r="J1356" s="148"/>
    </row>
    <row r="1357" spans="2:11" ht="15.75" hidden="1" customHeight="1" outlineLevel="2" x14ac:dyDescent="0.25">
      <c r="B1357" s="237" t="s">
        <v>237</v>
      </c>
      <c r="C1357" s="238"/>
      <c r="D1357" s="249"/>
      <c r="E1357" s="249"/>
      <c r="F1357" s="249"/>
      <c r="G1357" s="249"/>
      <c r="H1357" s="250"/>
      <c r="I1357" s="148"/>
      <c r="J1357" t="str">
        <f>LEFT(D1357,1)</f>
        <v/>
      </c>
    </row>
    <row r="1358" spans="2:11" ht="15.75" hidden="1" customHeight="1" outlineLevel="2" x14ac:dyDescent="0.25">
      <c r="B1358" s="237" t="s">
        <v>1283</v>
      </c>
      <c r="C1358" s="238"/>
      <c r="D1358" s="247" t="str">
        <f>$D$365</f>
        <v/>
      </c>
      <c r="E1358" s="247"/>
      <c r="F1358" s="247"/>
      <c r="G1358" s="247"/>
      <c r="H1358" s="248"/>
      <c r="I1358" s="148"/>
      <c r="J1358"/>
    </row>
    <row r="1359" spans="2:11" ht="15.75" hidden="1" customHeight="1" outlineLevel="2" x14ac:dyDescent="0.25">
      <c r="B1359" s="237" t="s">
        <v>238</v>
      </c>
      <c r="C1359" s="238"/>
      <c r="D1359" s="251"/>
      <c r="E1359" s="251"/>
      <c r="F1359" s="251"/>
      <c r="G1359" s="251"/>
      <c r="H1359" s="252"/>
      <c r="I1359" s="148"/>
      <c r="J1359" t="str">
        <f>LEFT(D1359,1)</f>
        <v/>
      </c>
      <c r="K1359" s="45" t="str">
        <f>IF(D1359="","",IF(J1359=J1357,"","Projektová aktivita nespadá pod zvolený typ aktivity (rovnaké začiatočné písmená)"))</f>
        <v/>
      </c>
    </row>
    <row r="1360" spans="2:11" ht="15.75" hidden="1" customHeight="1" outlineLevel="2" x14ac:dyDescent="0.25">
      <c r="B1360" s="253" t="s">
        <v>50</v>
      </c>
      <c r="C1360" s="254"/>
      <c r="D1360" s="255"/>
      <c r="E1360" s="256"/>
      <c r="F1360" s="256"/>
      <c r="G1360" s="256"/>
      <c r="H1360" s="257"/>
      <c r="I1360" s="148"/>
      <c r="J1360" s="148"/>
    </row>
    <row r="1361" spans="2:11" ht="15.75" hidden="1" customHeight="1" outlineLevel="2" x14ac:dyDescent="0.25">
      <c r="B1361" s="253" t="s">
        <v>1339</v>
      </c>
      <c r="C1361" s="254"/>
      <c r="D1361" s="258" t="str">
        <f>IF(D1359="","",LOOKUP(D1359,Čiselník2!$H$3:$H$481,Čiselník2!$I$3:$I$481))</f>
        <v/>
      </c>
      <c r="E1361" s="259"/>
      <c r="F1361" s="259"/>
      <c r="G1361" s="259"/>
      <c r="H1361" s="260"/>
      <c r="I1361" s="148"/>
      <c r="J1361" s="148"/>
    </row>
    <row r="1362" spans="2:11" ht="15.75" hidden="1" customHeight="1" outlineLevel="2" x14ac:dyDescent="0.25">
      <c r="B1362" s="237" t="s">
        <v>1327</v>
      </c>
      <c r="C1362" s="238"/>
      <c r="D1362" s="261"/>
      <c r="E1362" s="249"/>
      <c r="F1362" s="249"/>
      <c r="G1362" s="249"/>
      <c r="H1362" s="250"/>
      <c r="I1362" s="148"/>
      <c r="J1362" s="148"/>
    </row>
    <row r="1363" spans="2:11" ht="15.75" hidden="1" customHeight="1" outlineLevel="2" x14ac:dyDescent="0.25">
      <c r="B1363" s="237" t="s">
        <v>1328</v>
      </c>
      <c r="C1363" s="238"/>
      <c r="D1363" s="239"/>
      <c r="E1363" s="239"/>
      <c r="F1363" s="239"/>
      <c r="G1363" s="239"/>
      <c r="H1363" s="240"/>
      <c r="I1363" s="148"/>
      <c r="J1363" s="148"/>
    </row>
    <row r="1364" spans="2:11" ht="15.75" hidden="1" customHeight="1" outlineLevel="2" x14ac:dyDescent="0.25">
      <c r="B1364" s="237" t="s">
        <v>1284</v>
      </c>
      <c r="C1364" s="238"/>
      <c r="D1364" s="239"/>
      <c r="E1364" s="239"/>
      <c r="F1364" s="239"/>
      <c r="G1364" s="239"/>
      <c r="H1364" s="240"/>
      <c r="I1364" s="148"/>
      <c r="J1364" s="148"/>
    </row>
    <row r="1365" spans="2:11" ht="15.75" hidden="1" customHeight="1" outlineLevel="2" x14ac:dyDescent="0.25">
      <c r="B1365" s="237" t="s">
        <v>1285</v>
      </c>
      <c r="C1365" s="238"/>
      <c r="D1365" s="241"/>
      <c r="E1365" s="241"/>
      <c r="F1365" s="241"/>
      <c r="G1365" s="241"/>
      <c r="H1365" s="242"/>
      <c r="I1365" s="148"/>
      <c r="J1365" s="148"/>
    </row>
    <row r="1366" spans="2:11" ht="15.75" hidden="1" customHeight="1" outlineLevel="1" x14ac:dyDescent="0.25">
      <c r="B1366" s="211"/>
      <c r="C1366" s="245"/>
      <c r="D1366" s="245"/>
      <c r="E1366" s="245"/>
      <c r="F1366" s="245"/>
      <c r="G1366" s="245"/>
      <c r="H1366" s="246"/>
      <c r="I1366" s="148"/>
      <c r="J1366" s="148"/>
    </row>
    <row r="1367" spans="2:11" ht="15.75" hidden="1" customHeight="1" outlineLevel="2" x14ac:dyDescent="0.25">
      <c r="B1367" s="237" t="s">
        <v>49</v>
      </c>
      <c r="C1367" s="238"/>
      <c r="D1367" s="247" t="str">
        <f>IF($D$223="","potrebné vyplniť v bode 1.7",$D$223)</f>
        <v>potrebné vyplniť v bode 1.7</v>
      </c>
      <c r="E1367" s="247"/>
      <c r="F1367" s="247"/>
      <c r="G1367" s="247"/>
      <c r="H1367" s="248"/>
      <c r="I1367" s="148"/>
      <c r="J1367" s="148"/>
    </row>
    <row r="1368" spans="2:11" ht="15.75" hidden="1" customHeight="1" outlineLevel="2" x14ac:dyDescent="0.25">
      <c r="B1368" s="237" t="s">
        <v>237</v>
      </c>
      <c r="C1368" s="238"/>
      <c r="D1368" s="249"/>
      <c r="E1368" s="249"/>
      <c r="F1368" s="249"/>
      <c r="G1368" s="249"/>
      <c r="H1368" s="250"/>
      <c r="I1368" s="148"/>
      <c r="J1368" t="str">
        <f>LEFT(D1368,1)</f>
        <v/>
      </c>
    </row>
    <row r="1369" spans="2:11" ht="15.75" hidden="1" customHeight="1" outlineLevel="2" x14ac:dyDescent="0.25">
      <c r="B1369" s="237" t="s">
        <v>1283</v>
      </c>
      <c r="C1369" s="238"/>
      <c r="D1369" s="247" t="str">
        <f>$D$365</f>
        <v/>
      </c>
      <c r="E1369" s="247"/>
      <c r="F1369" s="247"/>
      <c r="G1369" s="247"/>
      <c r="H1369" s="248"/>
      <c r="I1369" s="148"/>
      <c r="J1369"/>
    </row>
    <row r="1370" spans="2:11" ht="15.75" hidden="1" customHeight="1" outlineLevel="2" x14ac:dyDescent="0.25">
      <c r="B1370" s="237" t="s">
        <v>238</v>
      </c>
      <c r="C1370" s="238"/>
      <c r="D1370" s="251"/>
      <c r="E1370" s="251"/>
      <c r="F1370" s="251"/>
      <c r="G1370" s="251"/>
      <c r="H1370" s="252"/>
      <c r="I1370" s="148"/>
      <c r="J1370" t="str">
        <f>LEFT(D1370,1)</f>
        <v/>
      </c>
      <c r="K1370" s="45" t="str">
        <f>IF(D1370="","",IF(J1370=J1368,"","Projektová aktivita nespadá pod zvolený typ aktivity (rovnaké začiatočné písmená)"))</f>
        <v/>
      </c>
    </row>
    <row r="1371" spans="2:11" ht="15.75" hidden="1" customHeight="1" outlineLevel="2" x14ac:dyDescent="0.25">
      <c r="B1371" s="253" t="s">
        <v>50</v>
      </c>
      <c r="C1371" s="254"/>
      <c r="D1371" s="255"/>
      <c r="E1371" s="256"/>
      <c r="F1371" s="256"/>
      <c r="G1371" s="256"/>
      <c r="H1371" s="257"/>
      <c r="I1371" s="148"/>
      <c r="J1371" s="148"/>
    </row>
    <row r="1372" spans="2:11" ht="15.75" hidden="1" customHeight="1" outlineLevel="2" x14ac:dyDescent="0.25">
      <c r="B1372" s="253" t="s">
        <v>1339</v>
      </c>
      <c r="C1372" s="254"/>
      <c r="D1372" s="258" t="str">
        <f>IF(D1370="","",LOOKUP(D1370,Čiselník2!$H$3:$H$481,Čiselník2!$I$3:$I$481))</f>
        <v/>
      </c>
      <c r="E1372" s="259"/>
      <c r="F1372" s="259"/>
      <c r="G1372" s="259"/>
      <c r="H1372" s="260"/>
      <c r="I1372" s="148"/>
      <c r="J1372" s="148"/>
    </row>
    <row r="1373" spans="2:11" ht="15.75" hidden="1" customHeight="1" outlineLevel="2" x14ac:dyDescent="0.25">
      <c r="B1373" s="237" t="s">
        <v>1327</v>
      </c>
      <c r="C1373" s="238"/>
      <c r="D1373" s="261"/>
      <c r="E1373" s="249"/>
      <c r="F1373" s="249"/>
      <c r="G1373" s="249"/>
      <c r="H1373" s="250"/>
      <c r="I1373" s="148"/>
      <c r="J1373" s="148"/>
    </row>
    <row r="1374" spans="2:11" ht="15.75" hidden="1" customHeight="1" outlineLevel="2" x14ac:dyDescent="0.25">
      <c r="B1374" s="237" t="s">
        <v>1328</v>
      </c>
      <c r="C1374" s="238"/>
      <c r="D1374" s="239"/>
      <c r="E1374" s="239"/>
      <c r="F1374" s="239"/>
      <c r="G1374" s="239"/>
      <c r="H1374" s="240"/>
      <c r="I1374" s="148"/>
      <c r="J1374" s="148"/>
    </row>
    <row r="1375" spans="2:11" ht="15.75" hidden="1" customHeight="1" outlineLevel="2" x14ac:dyDescent="0.25">
      <c r="B1375" s="237" t="s">
        <v>1284</v>
      </c>
      <c r="C1375" s="238"/>
      <c r="D1375" s="239"/>
      <c r="E1375" s="239"/>
      <c r="F1375" s="239"/>
      <c r="G1375" s="239"/>
      <c r="H1375" s="240"/>
      <c r="I1375" s="148"/>
      <c r="J1375" s="148"/>
    </row>
    <row r="1376" spans="2:11" ht="15.75" hidden="1" customHeight="1" outlineLevel="2" x14ac:dyDescent="0.25">
      <c r="B1376" s="237" t="s">
        <v>1285</v>
      </c>
      <c r="C1376" s="238"/>
      <c r="D1376" s="241"/>
      <c r="E1376" s="241"/>
      <c r="F1376" s="241"/>
      <c r="G1376" s="241"/>
      <c r="H1376" s="242"/>
      <c r="I1376" s="148"/>
      <c r="J1376" s="148"/>
    </row>
    <row r="1377" spans="2:11" ht="15.75" hidden="1" customHeight="1" outlineLevel="1" x14ac:dyDescent="0.25">
      <c r="B1377" s="211"/>
      <c r="C1377" s="245"/>
      <c r="D1377" s="245"/>
      <c r="E1377" s="245"/>
      <c r="F1377" s="245"/>
      <c r="G1377" s="245"/>
      <c r="H1377" s="246"/>
      <c r="I1377" s="148"/>
      <c r="J1377" s="148"/>
    </row>
    <row r="1378" spans="2:11" ht="15.75" hidden="1" customHeight="1" outlineLevel="2" x14ac:dyDescent="0.25">
      <c r="B1378" s="237" t="s">
        <v>49</v>
      </c>
      <c r="C1378" s="238"/>
      <c r="D1378" s="247" t="str">
        <f>IF($D$223="","potrebné vyplniť v bode 1.7",$D$223)</f>
        <v>potrebné vyplniť v bode 1.7</v>
      </c>
      <c r="E1378" s="247"/>
      <c r="F1378" s="247"/>
      <c r="G1378" s="247"/>
      <c r="H1378" s="248"/>
      <c r="I1378" s="148"/>
      <c r="J1378" s="148"/>
    </row>
    <row r="1379" spans="2:11" ht="15.75" hidden="1" customHeight="1" outlineLevel="2" x14ac:dyDescent="0.25">
      <c r="B1379" s="237" t="s">
        <v>237</v>
      </c>
      <c r="C1379" s="238"/>
      <c r="D1379" s="249"/>
      <c r="E1379" s="249"/>
      <c r="F1379" s="249"/>
      <c r="G1379" s="249"/>
      <c r="H1379" s="250"/>
      <c r="I1379" s="148"/>
      <c r="J1379" t="str">
        <f>LEFT(D1379,1)</f>
        <v/>
      </c>
    </row>
    <row r="1380" spans="2:11" ht="15.75" hidden="1" customHeight="1" outlineLevel="2" x14ac:dyDescent="0.25">
      <c r="B1380" s="237" t="s">
        <v>1283</v>
      </c>
      <c r="C1380" s="238"/>
      <c r="D1380" s="247" t="str">
        <f>$D$365</f>
        <v/>
      </c>
      <c r="E1380" s="247"/>
      <c r="F1380" s="247"/>
      <c r="G1380" s="247"/>
      <c r="H1380" s="248"/>
      <c r="I1380" s="148"/>
      <c r="J1380"/>
    </row>
    <row r="1381" spans="2:11" ht="15.75" hidden="1" customHeight="1" outlineLevel="2" x14ac:dyDescent="0.25">
      <c r="B1381" s="237" t="s">
        <v>238</v>
      </c>
      <c r="C1381" s="238"/>
      <c r="D1381" s="251"/>
      <c r="E1381" s="251"/>
      <c r="F1381" s="251"/>
      <c r="G1381" s="251"/>
      <c r="H1381" s="252"/>
      <c r="I1381" s="148"/>
      <c r="J1381" t="str">
        <f>LEFT(D1381,1)</f>
        <v/>
      </c>
      <c r="K1381" s="45" t="str">
        <f>IF(D1381="","",IF(J1381=J1379,"","Projektová aktivita nespadá pod zvolený typ aktivity (rovnaké začiatočné písmená)"))</f>
        <v/>
      </c>
    </row>
    <row r="1382" spans="2:11" ht="15.75" hidden="1" customHeight="1" outlineLevel="2" x14ac:dyDescent="0.25">
      <c r="B1382" s="253" t="s">
        <v>50</v>
      </c>
      <c r="C1382" s="254"/>
      <c r="D1382" s="255"/>
      <c r="E1382" s="256"/>
      <c r="F1382" s="256"/>
      <c r="G1382" s="256"/>
      <c r="H1382" s="257"/>
      <c r="I1382" s="148"/>
      <c r="J1382" s="148"/>
    </row>
    <row r="1383" spans="2:11" ht="15.75" hidden="1" customHeight="1" outlineLevel="2" x14ac:dyDescent="0.25">
      <c r="B1383" s="253" t="s">
        <v>1339</v>
      </c>
      <c r="C1383" s="254"/>
      <c r="D1383" s="258" t="str">
        <f>IF(D1381="","",LOOKUP(D1381,Čiselník2!$H$3:$H$481,Čiselník2!$I$3:$I$481))</f>
        <v/>
      </c>
      <c r="E1383" s="259"/>
      <c r="F1383" s="259"/>
      <c r="G1383" s="259"/>
      <c r="H1383" s="260"/>
      <c r="I1383" s="148"/>
      <c r="J1383" s="148"/>
    </row>
    <row r="1384" spans="2:11" ht="15.75" hidden="1" customHeight="1" outlineLevel="2" x14ac:dyDescent="0.25">
      <c r="B1384" s="237" t="s">
        <v>1327</v>
      </c>
      <c r="C1384" s="238"/>
      <c r="D1384" s="261"/>
      <c r="E1384" s="249"/>
      <c r="F1384" s="249"/>
      <c r="G1384" s="249"/>
      <c r="H1384" s="250"/>
      <c r="I1384" s="148"/>
      <c r="J1384" s="148"/>
    </row>
    <row r="1385" spans="2:11" ht="15.75" hidden="1" customHeight="1" outlineLevel="2" x14ac:dyDescent="0.25">
      <c r="B1385" s="237" t="s">
        <v>1328</v>
      </c>
      <c r="C1385" s="238"/>
      <c r="D1385" s="239"/>
      <c r="E1385" s="239"/>
      <c r="F1385" s="239"/>
      <c r="G1385" s="239"/>
      <c r="H1385" s="240"/>
      <c r="I1385" s="148"/>
      <c r="J1385" s="148"/>
    </row>
    <row r="1386" spans="2:11" ht="15.75" hidden="1" customHeight="1" outlineLevel="2" x14ac:dyDescent="0.25">
      <c r="B1386" s="237" t="s">
        <v>1284</v>
      </c>
      <c r="C1386" s="238"/>
      <c r="D1386" s="239"/>
      <c r="E1386" s="239"/>
      <c r="F1386" s="239"/>
      <c r="G1386" s="239"/>
      <c r="H1386" s="240"/>
      <c r="I1386" s="148"/>
      <c r="J1386" s="148"/>
    </row>
    <row r="1387" spans="2:11" ht="15.75" hidden="1" customHeight="1" outlineLevel="2" x14ac:dyDescent="0.25">
      <c r="B1387" s="237" t="s">
        <v>1285</v>
      </c>
      <c r="C1387" s="238"/>
      <c r="D1387" s="241"/>
      <c r="E1387" s="241"/>
      <c r="F1387" s="241"/>
      <c r="G1387" s="241"/>
      <c r="H1387" s="242"/>
      <c r="I1387" s="148"/>
      <c r="J1387" s="148"/>
    </row>
    <row r="1388" spans="2:11" ht="11.25" hidden="1" customHeight="1" outlineLevel="1" x14ac:dyDescent="0.25">
      <c r="B1388" s="118"/>
      <c r="C1388" s="118"/>
      <c r="D1388" s="119"/>
      <c r="E1388" s="119"/>
      <c r="F1388" s="119"/>
      <c r="G1388" s="119"/>
      <c r="H1388" s="119"/>
      <c r="I1388" s="148"/>
      <c r="J1388" s="148"/>
    </row>
    <row r="1389" spans="2:11" ht="16.5" collapsed="1" x14ac:dyDescent="0.25">
      <c r="B1389" s="211" t="s">
        <v>1424</v>
      </c>
      <c r="C1389" s="245"/>
      <c r="D1389" s="245"/>
      <c r="E1389" s="245"/>
      <c r="F1389" s="245"/>
      <c r="G1389" s="245"/>
      <c r="H1389" s="246"/>
      <c r="I1389" s="148"/>
      <c r="J1389" s="148"/>
    </row>
    <row r="1390" spans="2:11" ht="15.75" hidden="1" customHeight="1" outlineLevel="1" x14ac:dyDescent="0.25">
      <c r="B1390" s="237" t="s">
        <v>49</v>
      </c>
      <c r="C1390" s="238"/>
      <c r="D1390" s="247" t="str">
        <f>IF($D$257="","potrebné vyplniť v bode 1.8",$D$257)</f>
        <v>potrebné vyplniť v bode 1.8</v>
      </c>
      <c r="E1390" s="247"/>
      <c r="F1390" s="247"/>
      <c r="G1390" s="247"/>
      <c r="H1390" s="248"/>
      <c r="I1390" s="148"/>
      <c r="J1390" s="148"/>
    </row>
    <row r="1391" spans="2:11" ht="15.75" hidden="1" customHeight="1" outlineLevel="1" x14ac:dyDescent="0.25">
      <c r="B1391" s="237" t="s">
        <v>237</v>
      </c>
      <c r="C1391" s="238"/>
      <c r="D1391" s="249"/>
      <c r="E1391" s="249"/>
      <c r="F1391" s="249"/>
      <c r="G1391" s="249"/>
      <c r="H1391" s="250"/>
      <c r="I1391" s="148"/>
      <c r="J1391" t="str">
        <f>LEFT(D1391,1)</f>
        <v/>
      </c>
    </row>
    <row r="1392" spans="2:11" ht="15.75" hidden="1" customHeight="1" outlineLevel="1" x14ac:dyDescent="0.25">
      <c r="B1392" s="237" t="s">
        <v>1283</v>
      </c>
      <c r="C1392" s="238"/>
      <c r="D1392" s="247" t="str">
        <f>$D$365</f>
        <v/>
      </c>
      <c r="E1392" s="247"/>
      <c r="F1392" s="247"/>
      <c r="G1392" s="247"/>
      <c r="H1392" s="248"/>
      <c r="I1392" s="148"/>
      <c r="J1392"/>
    </row>
    <row r="1393" spans="2:11" ht="15.75" hidden="1" customHeight="1" outlineLevel="1" x14ac:dyDescent="0.25">
      <c r="B1393" s="237" t="s">
        <v>238</v>
      </c>
      <c r="C1393" s="238"/>
      <c r="D1393" s="251"/>
      <c r="E1393" s="251"/>
      <c r="F1393" s="251"/>
      <c r="G1393" s="251"/>
      <c r="H1393" s="252"/>
      <c r="I1393" s="148"/>
      <c r="J1393" t="str">
        <f>LEFT(D1393,1)</f>
        <v/>
      </c>
      <c r="K1393" s="45" t="str">
        <f>IF(D1393="","",IF(J1393=J1391,"","Projektová aktivita nespadá pod zvolený typ aktivity (rovnaké začiatočné písmená)"))</f>
        <v/>
      </c>
    </row>
    <row r="1394" spans="2:11" ht="15.75" hidden="1" customHeight="1" outlineLevel="1" x14ac:dyDescent="0.25">
      <c r="B1394" s="253" t="s">
        <v>50</v>
      </c>
      <c r="C1394" s="254"/>
      <c r="D1394" s="255"/>
      <c r="E1394" s="256"/>
      <c r="F1394" s="256"/>
      <c r="G1394" s="256"/>
      <c r="H1394" s="257"/>
      <c r="I1394" s="148"/>
      <c r="J1394" s="148"/>
    </row>
    <row r="1395" spans="2:11" ht="15.75" hidden="1" customHeight="1" outlineLevel="1" x14ac:dyDescent="0.25">
      <c r="B1395" s="253" t="s">
        <v>1339</v>
      </c>
      <c r="C1395" s="254"/>
      <c r="D1395" s="258" t="str">
        <f>IF(D1393="","",LOOKUP(D1393,Čiselník2!$H$3:$H$481,Čiselník2!$I$3:$I$481))</f>
        <v/>
      </c>
      <c r="E1395" s="259"/>
      <c r="F1395" s="259"/>
      <c r="G1395" s="259"/>
      <c r="H1395" s="260"/>
      <c r="I1395" s="148"/>
      <c r="J1395" s="148"/>
    </row>
    <row r="1396" spans="2:11" ht="15.75" hidden="1" customHeight="1" outlineLevel="1" x14ac:dyDescent="0.25">
      <c r="B1396" s="237" t="s">
        <v>1327</v>
      </c>
      <c r="C1396" s="238"/>
      <c r="D1396" s="261"/>
      <c r="E1396" s="249"/>
      <c r="F1396" s="249"/>
      <c r="G1396" s="249"/>
      <c r="H1396" s="250"/>
      <c r="I1396" s="148"/>
      <c r="J1396" s="148"/>
    </row>
    <row r="1397" spans="2:11" ht="15.75" hidden="1" customHeight="1" outlineLevel="1" x14ac:dyDescent="0.25">
      <c r="B1397" s="237" t="s">
        <v>1328</v>
      </c>
      <c r="C1397" s="238"/>
      <c r="D1397" s="239"/>
      <c r="E1397" s="239"/>
      <c r="F1397" s="239"/>
      <c r="G1397" s="239"/>
      <c r="H1397" s="240"/>
      <c r="I1397" s="148"/>
      <c r="J1397" s="148"/>
    </row>
    <row r="1398" spans="2:11" ht="15.75" hidden="1" customHeight="1" outlineLevel="1" x14ac:dyDescent="0.25">
      <c r="B1398" s="237" t="s">
        <v>1284</v>
      </c>
      <c r="C1398" s="238"/>
      <c r="D1398" s="239"/>
      <c r="E1398" s="239"/>
      <c r="F1398" s="239"/>
      <c r="G1398" s="239"/>
      <c r="H1398" s="240"/>
      <c r="I1398" s="148"/>
      <c r="J1398" s="148"/>
    </row>
    <row r="1399" spans="2:11" ht="15.75" hidden="1" customHeight="1" outlineLevel="1" x14ac:dyDescent="0.25">
      <c r="B1399" s="237" t="s">
        <v>1285</v>
      </c>
      <c r="C1399" s="238"/>
      <c r="D1399" s="241"/>
      <c r="E1399" s="241"/>
      <c r="F1399" s="241"/>
      <c r="G1399" s="241"/>
      <c r="H1399" s="242"/>
      <c r="I1399" s="148"/>
      <c r="J1399" s="148"/>
    </row>
    <row r="1400" spans="2:11" ht="15.75" hidden="1" customHeight="1" outlineLevel="2" x14ac:dyDescent="0.25">
      <c r="B1400" s="211"/>
      <c r="C1400" s="245"/>
      <c r="D1400" s="262"/>
      <c r="E1400" s="262"/>
      <c r="F1400" s="262"/>
      <c r="G1400" s="245"/>
      <c r="H1400" s="246"/>
      <c r="I1400" s="148"/>
      <c r="J1400" s="148"/>
    </row>
    <row r="1401" spans="2:11" ht="15.75" hidden="1" customHeight="1" outlineLevel="2" x14ac:dyDescent="0.25">
      <c r="B1401" s="237" t="s">
        <v>49</v>
      </c>
      <c r="C1401" s="238"/>
      <c r="D1401" s="247" t="str">
        <f>IF($D$257="","potrebné vyplniť v bode 1.8",$D$257)</f>
        <v>potrebné vyplniť v bode 1.8</v>
      </c>
      <c r="E1401" s="247"/>
      <c r="F1401" s="247"/>
      <c r="G1401" s="247"/>
      <c r="H1401" s="248"/>
      <c r="I1401" s="148"/>
      <c r="J1401" s="148"/>
    </row>
    <row r="1402" spans="2:11" ht="15.75" hidden="1" customHeight="1" outlineLevel="2" x14ac:dyDescent="0.25">
      <c r="B1402" s="237" t="s">
        <v>237</v>
      </c>
      <c r="C1402" s="238"/>
      <c r="D1402" s="249"/>
      <c r="E1402" s="249"/>
      <c r="F1402" s="249"/>
      <c r="G1402" s="249"/>
      <c r="H1402" s="250"/>
      <c r="I1402" s="148"/>
      <c r="J1402" t="str">
        <f>LEFT(D1402,1)</f>
        <v/>
      </c>
    </row>
    <row r="1403" spans="2:11" ht="15.75" hidden="1" customHeight="1" outlineLevel="2" x14ac:dyDescent="0.25">
      <c r="B1403" s="237" t="s">
        <v>1283</v>
      </c>
      <c r="C1403" s="238"/>
      <c r="D1403" s="247" t="str">
        <f>$D$365</f>
        <v/>
      </c>
      <c r="E1403" s="247"/>
      <c r="F1403" s="247"/>
      <c r="G1403" s="247"/>
      <c r="H1403" s="248"/>
      <c r="I1403" s="148"/>
      <c r="J1403"/>
    </row>
    <row r="1404" spans="2:11" ht="15.75" hidden="1" customHeight="1" outlineLevel="2" x14ac:dyDescent="0.25">
      <c r="B1404" s="237" t="s">
        <v>238</v>
      </c>
      <c r="C1404" s="238"/>
      <c r="D1404" s="251"/>
      <c r="E1404" s="251"/>
      <c r="F1404" s="251"/>
      <c r="G1404" s="251"/>
      <c r="H1404" s="252"/>
      <c r="I1404" s="148"/>
      <c r="J1404" t="str">
        <f>LEFT(D1404,1)</f>
        <v/>
      </c>
      <c r="K1404" s="45" t="str">
        <f>IF(D1404="","",IF(J1404=J1402,"","Projektová aktivita nespadá pod zvolený typ aktivity (rovnaké začiatočné písmená)"))</f>
        <v/>
      </c>
    </row>
    <row r="1405" spans="2:11" ht="15.75" hidden="1" customHeight="1" outlineLevel="2" x14ac:dyDescent="0.25">
      <c r="B1405" s="253" t="s">
        <v>50</v>
      </c>
      <c r="C1405" s="254"/>
      <c r="D1405" s="255"/>
      <c r="E1405" s="256"/>
      <c r="F1405" s="256"/>
      <c r="G1405" s="256"/>
      <c r="H1405" s="257"/>
      <c r="I1405" s="148"/>
      <c r="J1405" s="148"/>
    </row>
    <row r="1406" spans="2:11" ht="15.75" hidden="1" customHeight="1" outlineLevel="2" x14ac:dyDescent="0.25">
      <c r="B1406" s="253" t="s">
        <v>1339</v>
      </c>
      <c r="C1406" s="254"/>
      <c r="D1406" s="258" t="str">
        <f>IF(D1404="","",LOOKUP(D1404,Čiselník2!$H$3:$H$481,Čiselník2!$I$3:$I$481))</f>
        <v/>
      </c>
      <c r="E1406" s="259"/>
      <c r="F1406" s="259"/>
      <c r="G1406" s="259"/>
      <c r="H1406" s="260"/>
      <c r="I1406" s="148"/>
      <c r="J1406" s="148"/>
    </row>
    <row r="1407" spans="2:11" ht="15.75" hidden="1" customHeight="1" outlineLevel="2" x14ac:dyDescent="0.25">
      <c r="B1407" s="237" t="s">
        <v>1327</v>
      </c>
      <c r="C1407" s="238"/>
      <c r="D1407" s="261"/>
      <c r="E1407" s="249"/>
      <c r="F1407" s="249"/>
      <c r="G1407" s="249"/>
      <c r="H1407" s="250"/>
      <c r="I1407" s="148"/>
      <c r="J1407" s="148"/>
    </row>
    <row r="1408" spans="2:11" ht="15.75" hidden="1" customHeight="1" outlineLevel="2" x14ac:dyDescent="0.25">
      <c r="B1408" s="237" t="s">
        <v>1328</v>
      </c>
      <c r="C1408" s="238"/>
      <c r="D1408" s="239"/>
      <c r="E1408" s="239"/>
      <c r="F1408" s="239"/>
      <c r="G1408" s="239"/>
      <c r="H1408" s="240"/>
      <c r="I1408" s="148"/>
      <c r="J1408" s="148"/>
    </row>
    <row r="1409" spans="2:11" ht="15.75" hidden="1" customHeight="1" outlineLevel="2" x14ac:dyDescent="0.25">
      <c r="B1409" s="237" t="s">
        <v>1284</v>
      </c>
      <c r="C1409" s="238"/>
      <c r="D1409" s="239"/>
      <c r="E1409" s="239"/>
      <c r="F1409" s="239"/>
      <c r="G1409" s="239"/>
      <c r="H1409" s="240"/>
      <c r="I1409" s="148"/>
      <c r="J1409" s="148"/>
    </row>
    <row r="1410" spans="2:11" ht="15.75" hidden="1" customHeight="1" outlineLevel="2" x14ac:dyDescent="0.25">
      <c r="B1410" s="237" t="s">
        <v>1285</v>
      </c>
      <c r="C1410" s="238"/>
      <c r="D1410" s="241"/>
      <c r="E1410" s="241"/>
      <c r="F1410" s="241"/>
      <c r="G1410" s="241"/>
      <c r="H1410" s="242"/>
      <c r="I1410" s="148"/>
      <c r="J1410" s="148"/>
    </row>
    <row r="1411" spans="2:11" ht="15.75" hidden="1" customHeight="1" outlineLevel="1" x14ac:dyDescent="0.25">
      <c r="B1411" s="211"/>
      <c r="C1411" s="245"/>
      <c r="D1411" s="245"/>
      <c r="E1411" s="245"/>
      <c r="F1411" s="245"/>
      <c r="G1411" s="245"/>
      <c r="H1411" s="246"/>
      <c r="I1411" s="148"/>
      <c r="J1411" s="148"/>
    </row>
    <row r="1412" spans="2:11" ht="15.75" hidden="1" customHeight="1" outlineLevel="2" x14ac:dyDescent="0.25">
      <c r="B1412" s="237" t="s">
        <v>49</v>
      </c>
      <c r="C1412" s="238"/>
      <c r="D1412" s="247" t="str">
        <f>IF($D$257="","potrebné vyplniť v bode 1.8",$D$257)</f>
        <v>potrebné vyplniť v bode 1.8</v>
      </c>
      <c r="E1412" s="247"/>
      <c r="F1412" s="247"/>
      <c r="G1412" s="247"/>
      <c r="H1412" s="248"/>
      <c r="I1412" s="148"/>
      <c r="J1412" s="148"/>
    </row>
    <row r="1413" spans="2:11" ht="15.75" hidden="1" customHeight="1" outlineLevel="2" x14ac:dyDescent="0.25">
      <c r="B1413" s="237" t="s">
        <v>237</v>
      </c>
      <c r="C1413" s="238"/>
      <c r="D1413" s="249"/>
      <c r="E1413" s="249"/>
      <c r="F1413" s="249"/>
      <c r="G1413" s="249"/>
      <c r="H1413" s="250"/>
      <c r="I1413" s="148"/>
      <c r="J1413" t="str">
        <f>LEFT(D1413,1)</f>
        <v/>
      </c>
    </row>
    <row r="1414" spans="2:11" ht="15.75" hidden="1" customHeight="1" outlineLevel="2" x14ac:dyDescent="0.25">
      <c r="B1414" s="237" t="s">
        <v>1283</v>
      </c>
      <c r="C1414" s="238"/>
      <c r="D1414" s="247" t="str">
        <f>$D$365</f>
        <v/>
      </c>
      <c r="E1414" s="247"/>
      <c r="F1414" s="247"/>
      <c r="G1414" s="247"/>
      <c r="H1414" s="248"/>
      <c r="I1414" s="148"/>
      <c r="J1414"/>
    </row>
    <row r="1415" spans="2:11" ht="15.75" hidden="1" customHeight="1" outlineLevel="2" x14ac:dyDescent="0.25">
      <c r="B1415" s="237" t="s">
        <v>238</v>
      </c>
      <c r="C1415" s="238"/>
      <c r="D1415" s="251"/>
      <c r="E1415" s="251"/>
      <c r="F1415" s="251"/>
      <c r="G1415" s="251"/>
      <c r="H1415" s="252"/>
      <c r="I1415" s="148"/>
      <c r="J1415" t="str">
        <f>LEFT(D1415,1)</f>
        <v/>
      </c>
      <c r="K1415" s="45" t="str">
        <f>IF(D1415="","",IF(J1415=J1413,"","Projektová aktivita nespadá pod zvolený typ aktivity (rovnaké začiatočné písmená)"))</f>
        <v/>
      </c>
    </row>
    <row r="1416" spans="2:11" ht="15.75" hidden="1" customHeight="1" outlineLevel="2" x14ac:dyDescent="0.25">
      <c r="B1416" s="253" t="s">
        <v>50</v>
      </c>
      <c r="C1416" s="254"/>
      <c r="D1416" s="255"/>
      <c r="E1416" s="256"/>
      <c r="F1416" s="256"/>
      <c r="G1416" s="256"/>
      <c r="H1416" s="257"/>
      <c r="I1416" s="148"/>
      <c r="J1416" s="148"/>
    </row>
    <row r="1417" spans="2:11" ht="15.75" hidden="1" customHeight="1" outlineLevel="2" x14ac:dyDescent="0.25">
      <c r="B1417" s="253" t="s">
        <v>1339</v>
      </c>
      <c r="C1417" s="254"/>
      <c r="D1417" s="258" t="str">
        <f>IF(D1415="","",LOOKUP(D1415,Čiselník2!$H$3:$H$481,Čiselník2!$I$3:$I$481))</f>
        <v/>
      </c>
      <c r="E1417" s="259"/>
      <c r="F1417" s="259"/>
      <c r="G1417" s="259"/>
      <c r="H1417" s="260"/>
      <c r="I1417" s="148"/>
      <c r="J1417" s="148"/>
    </row>
    <row r="1418" spans="2:11" ht="15.75" hidden="1" customHeight="1" outlineLevel="2" x14ac:dyDescent="0.25">
      <c r="B1418" s="237" t="s">
        <v>1327</v>
      </c>
      <c r="C1418" s="238"/>
      <c r="D1418" s="261"/>
      <c r="E1418" s="249"/>
      <c r="F1418" s="249"/>
      <c r="G1418" s="249"/>
      <c r="H1418" s="250"/>
      <c r="I1418" s="148"/>
      <c r="J1418" s="148"/>
    </row>
    <row r="1419" spans="2:11" ht="15.75" hidden="1" customHeight="1" outlineLevel="2" x14ac:dyDescent="0.25">
      <c r="B1419" s="237" t="s">
        <v>1328</v>
      </c>
      <c r="C1419" s="238"/>
      <c r="D1419" s="239"/>
      <c r="E1419" s="239"/>
      <c r="F1419" s="239"/>
      <c r="G1419" s="239"/>
      <c r="H1419" s="240"/>
      <c r="I1419" s="148"/>
      <c r="J1419" s="148"/>
    </row>
    <row r="1420" spans="2:11" ht="15.75" hidden="1" customHeight="1" outlineLevel="2" x14ac:dyDescent="0.25">
      <c r="B1420" s="237" t="s">
        <v>1284</v>
      </c>
      <c r="C1420" s="238"/>
      <c r="D1420" s="239"/>
      <c r="E1420" s="239"/>
      <c r="F1420" s="239"/>
      <c r="G1420" s="239"/>
      <c r="H1420" s="240"/>
      <c r="I1420" s="148"/>
      <c r="J1420" s="148"/>
    </row>
    <row r="1421" spans="2:11" ht="15.75" hidden="1" customHeight="1" outlineLevel="2" x14ac:dyDescent="0.25">
      <c r="B1421" s="237" t="s">
        <v>1285</v>
      </c>
      <c r="C1421" s="238"/>
      <c r="D1421" s="241"/>
      <c r="E1421" s="241"/>
      <c r="F1421" s="241"/>
      <c r="G1421" s="241"/>
      <c r="H1421" s="242"/>
      <c r="I1421" s="148"/>
      <c r="J1421" s="148"/>
    </row>
    <row r="1422" spans="2:11" ht="15.75" hidden="1" customHeight="1" outlineLevel="1" x14ac:dyDescent="0.25">
      <c r="B1422" s="211"/>
      <c r="C1422" s="245"/>
      <c r="D1422" s="245"/>
      <c r="E1422" s="245"/>
      <c r="F1422" s="245"/>
      <c r="G1422" s="245"/>
      <c r="H1422" s="246"/>
      <c r="I1422" s="148"/>
      <c r="J1422" s="148"/>
    </row>
    <row r="1423" spans="2:11" ht="15.75" hidden="1" customHeight="1" outlineLevel="2" x14ac:dyDescent="0.25">
      <c r="B1423" s="237" t="s">
        <v>49</v>
      </c>
      <c r="C1423" s="238"/>
      <c r="D1423" s="247" t="str">
        <f>IF($D$257="","potrebné vyplniť v bode 1.8",$D$257)</f>
        <v>potrebné vyplniť v bode 1.8</v>
      </c>
      <c r="E1423" s="247"/>
      <c r="F1423" s="247"/>
      <c r="G1423" s="247"/>
      <c r="H1423" s="248"/>
      <c r="I1423" s="148"/>
      <c r="J1423" s="148"/>
    </row>
    <row r="1424" spans="2:11" ht="15.75" hidden="1" customHeight="1" outlineLevel="2" x14ac:dyDescent="0.25">
      <c r="B1424" s="237" t="s">
        <v>237</v>
      </c>
      <c r="C1424" s="238"/>
      <c r="D1424" s="249"/>
      <c r="E1424" s="249"/>
      <c r="F1424" s="249"/>
      <c r="G1424" s="249"/>
      <c r="H1424" s="250"/>
      <c r="I1424" s="148"/>
      <c r="J1424" t="str">
        <f>LEFT(D1424,1)</f>
        <v/>
      </c>
    </row>
    <row r="1425" spans="2:11" ht="15.75" hidden="1" customHeight="1" outlineLevel="2" x14ac:dyDescent="0.25">
      <c r="B1425" s="237" t="s">
        <v>1283</v>
      </c>
      <c r="C1425" s="238"/>
      <c r="D1425" s="247" t="str">
        <f>$D$365</f>
        <v/>
      </c>
      <c r="E1425" s="247"/>
      <c r="F1425" s="247"/>
      <c r="G1425" s="247"/>
      <c r="H1425" s="248"/>
      <c r="I1425" s="148"/>
      <c r="J1425"/>
    </row>
    <row r="1426" spans="2:11" ht="15.75" hidden="1" customHeight="1" outlineLevel="2" x14ac:dyDescent="0.25">
      <c r="B1426" s="237" t="s">
        <v>238</v>
      </c>
      <c r="C1426" s="238"/>
      <c r="D1426" s="251"/>
      <c r="E1426" s="251"/>
      <c r="F1426" s="251"/>
      <c r="G1426" s="251"/>
      <c r="H1426" s="252"/>
      <c r="I1426" s="148"/>
      <c r="J1426" t="str">
        <f>LEFT(D1426,1)</f>
        <v/>
      </c>
      <c r="K1426" s="45" t="str">
        <f>IF(D1426="","",IF(J1426=J1424,"","Projektová aktivita nespadá pod zvolený typ aktivity (rovnaké začiatočné písmená)"))</f>
        <v/>
      </c>
    </row>
    <row r="1427" spans="2:11" ht="15.75" hidden="1" customHeight="1" outlineLevel="2" x14ac:dyDescent="0.25">
      <c r="B1427" s="253" t="s">
        <v>50</v>
      </c>
      <c r="C1427" s="254"/>
      <c r="D1427" s="255"/>
      <c r="E1427" s="256"/>
      <c r="F1427" s="256"/>
      <c r="G1427" s="256"/>
      <c r="H1427" s="257"/>
      <c r="I1427" s="148"/>
      <c r="J1427" s="148"/>
    </row>
    <row r="1428" spans="2:11" ht="15.75" hidden="1" customHeight="1" outlineLevel="2" x14ac:dyDescent="0.25">
      <c r="B1428" s="253" t="s">
        <v>1339</v>
      </c>
      <c r="C1428" s="254"/>
      <c r="D1428" s="258" t="str">
        <f>IF(D1426="","",LOOKUP(D1426,Čiselník2!$H$3:$H$481,Čiselník2!$I$3:$I$481))</f>
        <v/>
      </c>
      <c r="E1428" s="259"/>
      <c r="F1428" s="259"/>
      <c r="G1428" s="259"/>
      <c r="H1428" s="260"/>
      <c r="I1428" s="148"/>
      <c r="J1428" s="148"/>
    </row>
    <row r="1429" spans="2:11" ht="15.75" hidden="1" customHeight="1" outlineLevel="2" x14ac:dyDescent="0.25">
      <c r="B1429" s="237" t="s">
        <v>1327</v>
      </c>
      <c r="C1429" s="238"/>
      <c r="D1429" s="261"/>
      <c r="E1429" s="249"/>
      <c r="F1429" s="249"/>
      <c r="G1429" s="249"/>
      <c r="H1429" s="250"/>
      <c r="I1429" s="148"/>
      <c r="J1429" s="148"/>
    </row>
    <row r="1430" spans="2:11" ht="15.75" hidden="1" customHeight="1" outlineLevel="2" x14ac:dyDescent="0.25">
      <c r="B1430" s="237" t="s">
        <v>1328</v>
      </c>
      <c r="C1430" s="238"/>
      <c r="D1430" s="239"/>
      <c r="E1430" s="239"/>
      <c r="F1430" s="239"/>
      <c r="G1430" s="239"/>
      <c r="H1430" s="240"/>
      <c r="I1430" s="148"/>
      <c r="J1430" s="148"/>
    </row>
    <row r="1431" spans="2:11" ht="15.75" hidden="1" customHeight="1" outlineLevel="2" x14ac:dyDescent="0.25">
      <c r="B1431" s="237" t="s">
        <v>1284</v>
      </c>
      <c r="C1431" s="238"/>
      <c r="D1431" s="239"/>
      <c r="E1431" s="239"/>
      <c r="F1431" s="239"/>
      <c r="G1431" s="239"/>
      <c r="H1431" s="240"/>
      <c r="I1431" s="148"/>
      <c r="J1431" s="148"/>
    </row>
    <row r="1432" spans="2:11" ht="15.75" hidden="1" customHeight="1" outlineLevel="2" x14ac:dyDescent="0.25">
      <c r="B1432" s="237" t="s">
        <v>1285</v>
      </c>
      <c r="C1432" s="238"/>
      <c r="D1432" s="241"/>
      <c r="E1432" s="241"/>
      <c r="F1432" s="241"/>
      <c r="G1432" s="241"/>
      <c r="H1432" s="242"/>
      <c r="I1432" s="148"/>
      <c r="J1432" s="148"/>
    </row>
    <row r="1433" spans="2:11" ht="15.75" hidden="1" customHeight="1" outlineLevel="1" x14ac:dyDescent="0.25">
      <c r="B1433" s="211"/>
      <c r="C1433" s="245"/>
      <c r="D1433" s="245"/>
      <c r="E1433" s="245"/>
      <c r="F1433" s="245"/>
      <c r="G1433" s="245"/>
      <c r="H1433" s="246"/>
      <c r="I1433" s="148"/>
      <c r="J1433" s="148"/>
    </row>
    <row r="1434" spans="2:11" ht="15.75" hidden="1" customHeight="1" outlineLevel="2" x14ac:dyDescent="0.25">
      <c r="B1434" s="237" t="s">
        <v>49</v>
      </c>
      <c r="C1434" s="238"/>
      <c r="D1434" s="247" t="str">
        <f>IF($D$257="","potrebné vyplniť v bode 1.8",$D$257)</f>
        <v>potrebné vyplniť v bode 1.8</v>
      </c>
      <c r="E1434" s="247"/>
      <c r="F1434" s="247"/>
      <c r="G1434" s="247"/>
      <c r="H1434" s="248"/>
      <c r="I1434" s="148"/>
      <c r="J1434" s="148"/>
    </row>
    <row r="1435" spans="2:11" ht="15.75" hidden="1" customHeight="1" outlineLevel="2" x14ac:dyDescent="0.25">
      <c r="B1435" s="237" t="s">
        <v>237</v>
      </c>
      <c r="C1435" s="238"/>
      <c r="D1435" s="249"/>
      <c r="E1435" s="249"/>
      <c r="F1435" s="249"/>
      <c r="G1435" s="249"/>
      <c r="H1435" s="250"/>
      <c r="I1435" s="148"/>
      <c r="J1435" t="str">
        <f>LEFT(D1435,1)</f>
        <v/>
      </c>
    </row>
    <row r="1436" spans="2:11" ht="15.75" hidden="1" customHeight="1" outlineLevel="2" x14ac:dyDescent="0.25">
      <c r="B1436" s="237" t="s">
        <v>1283</v>
      </c>
      <c r="C1436" s="238"/>
      <c r="D1436" s="247" t="str">
        <f>$D$365</f>
        <v/>
      </c>
      <c r="E1436" s="247"/>
      <c r="F1436" s="247"/>
      <c r="G1436" s="247"/>
      <c r="H1436" s="248"/>
      <c r="I1436" s="148"/>
      <c r="J1436"/>
    </row>
    <row r="1437" spans="2:11" ht="15.75" hidden="1" customHeight="1" outlineLevel="2" x14ac:dyDescent="0.25">
      <c r="B1437" s="237" t="s">
        <v>238</v>
      </c>
      <c r="C1437" s="238"/>
      <c r="D1437" s="251"/>
      <c r="E1437" s="251"/>
      <c r="F1437" s="251"/>
      <c r="G1437" s="251"/>
      <c r="H1437" s="252"/>
      <c r="I1437" s="148"/>
      <c r="J1437" t="str">
        <f>LEFT(D1437,1)</f>
        <v/>
      </c>
      <c r="K1437" s="45" t="str">
        <f>IF(D1437="","",IF(J1437=J1435,"","Projektová aktivita nespadá pod zvolený typ aktivity (rovnaké začiatočné písmená)"))</f>
        <v/>
      </c>
    </row>
    <row r="1438" spans="2:11" ht="15.75" hidden="1" customHeight="1" outlineLevel="2" x14ac:dyDescent="0.25">
      <c r="B1438" s="253" t="s">
        <v>50</v>
      </c>
      <c r="C1438" s="254"/>
      <c r="D1438" s="255"/>
      <c r="E1438" s="256"/>
      <c r="F1438" s="256"/>
      <c r="G1438" s="256"/>
      <c r="H1438" s="257"/>
      <c r="I1438" s="148"/>
      <c r="J1438" s="148"/>
    </row>
    <row r="1439" spans="2:11" ht="15.75" hidden="1" customHeight="1" outlineLevel="2" x14ac:dyDescent="0.25">
      <c r="B1439" s="253" t="s">
        <v>1339</v>
      </c>
      <c r="C1439" s="254"/>
      <c r="D1439" s="258" t="str">
        <f>IF(D1437="","",LOOKUP(D1437,Čiselník2!$H$3:$H$481,Čiselník2!$I$3:$I$481))</f>
        <v/>
      </c>
      <c r="E1439" s="259"/>
      <c r="F1439" s="259"/>
      <c r="G1439" s="259"/>
      <c r="H1439" s="260"/>
      <c r="I1439" s="148"/>
      <c r="J1439" s="148"/>
    </row>
    <row r="1440" spans="2:11" ht="15.75" hidden="1" customHeight="1" outlineLevel="2" x14ac:dyDescent="0.25">
      <c r="B1440" s="237" t="s">
        <v>1327</v>
      </c>
      <c r="C1440" s="238"/>
      <c r="D1440" s="261"/>
      <c r="E1440" s="249"/>
      <c r="F1440" s="249"/>
      <c r="G1440" s="249"/>
      <c r="H1440" s="250"/>
      <c r="I1440" s="148"/>
      <c r="J1440" s="148"/>
    </row>
    <row r="1441" spans="2:11" ht="15.75" hidden="1" customHeight="1" outlineLevel="2" x14ac:dyDescent="0.25">
      <c r="B1441" s="237" t="s">
        <v>1328</v>
      </c>
      <c r="C1441" s="238"/>
      <c r="D1441" s="239"/>
      <c r="E1441" s="239"/>
      <c r="F1441" s="239"/>
      <c r="G1441" s="239"/>
      <c r="H1441" s="240"/>
      <c r="I1441" s="148"/>
      <c r="J1441" s="148"/>
    </row>
    <row r="1442" spans="2:11" ht="15.75" hidden="1" customHeight="1" outlineLevel="2" x14ac:dyDescent="0.25">
      <c r="B1442" s="237" t="s">
        <v>1284</v>
      </c>
      <c r="C1442" s="238"/>
      <c r="D1442" s="239"/>
      <c r="E1442" s="239"/>
      <c r="F1442" s="239"/>
      <c r="G1442" s="239"/>
      <c r="H1442" s="240"/>
      <c r="I1442" s="148"/>
      <c r="J1442" s="148"/>
    </row>
    <row r="1443" spans="2:11" ht="15.75" hidden="1" customHeight="1" outlineLevel="2" x14ac:dyDescent="0.25">
      <c r="B1443" s="237" t="s">
        <v>1285</v>
      </c>
      <c r="C1443" s="238"/>
      <c r="D1443" s="241"/>
      <c r="E1443" s="241"/>
      <c r="F1443" s="241"/>
      <c r="G1443" s="241"/>
      <c r="H1443" s="242"/>
      <c r="I1443" s="148"/>
      <c r="J1443" s="148"/>
    </row>
    <row r="1444" spans="2:11" ht="15.75" hidden="1" customHeight="1" outlineLevel="1" x14ac:dyDescent="0.25">
      <c r="B1444" s="211"/>
      <c r="C1444" s="245"/>
      <c r="D1444" s="245"/>
      <c r="E1444" s="245"/>
      <c r="F1444" s="245"/>
      <c r="G1444" s="245"/>
      <c r="H1444" s="246"/>
      <c r="I1444" s="148"/>
      <c r="J1444" s="148"/>
    </row>
    <row r="1445" spans="2:11" ht="15.75" hidden="1" customHeight="1" outlineLevel="2" x14ac:dyDescent="0.25">
      <c r="B1445" s="237" t="s">
        <v>49</v>
      </c>
      <c r="C1445" s="238"/>
      <c r="D1445" s="247" t="str">
        <f>IF($D$257="","potrebné vyplniť v bode 1.8",$D$257)</f>
        <v>potrebné vyplniť v bode 1.8</v>
      </c>
      <c r="E1445" s="247"/>
      <c r="F1445" s="247"/>
      <c r="G1445" s="247"/>
      <c r="H1445" s="248"/>
      <c r="I1445" s="148"/>
      <c r="J1445" s="148"/>
    </row>
    <row r="1446" spans="2:11" ht="15.75" hidden="1" customHeight="1" outlineLevel="2" x14ac:dyDescent="0.25">
      <c r="B1446" s="237" t="s">
        <v>237</v>
      </c>
      <c r="C1446" s="238"/>
      <c r="D1446" s="249"/>
      <c r="E1446" s="249"/>
      <c r="F1446" s="249"/>
      <c r="G1446" s="249"/>
      <c r="H1446" s="250"/>
      <c r="I1446" s="148"/>
      <c r="J1446" t="str">
        <f>LEFT(D1446,1)</f>
        <v/>
      </c>
    </row>
    <row r="1447" spans="2:11" ht="15.75" hidden="1" customHeight="1" outlineLevel="2" x14ac:dyDescent="0.25">
      <c r="B1447" s="237" t="s">
        <v>1283</v>
      </c>
      <c r="C1447" s="238"/>
      <c r="D1447" s="247" t="str">
        <f>$D$365</f>
        <v/>
      </c>
      <c r="E1447" s="247"/>
      <c r="F1447" s="247"/>
      <c r="G1447" s="247"/>
      <c r="H1447" s="248"/>
      <c r="I1447" s="148"/>
      <c r="J1447"/>
    </row>
    <row r="1448" spans="2:11" ht="15.75" hidden="1" customHeight="1" outlineLevel="2" x14ac:dyDescent="0.25">
      <c r="B1448" s="237" t="s">
        <v>238</v>
      </c>
      <c r="C1448" s="238"/>
      <c r="D1448" s="251"/>
      <c r="E1448" s="251"/>
      <c r="F1448" s="251"/>
      <c r="G1448" s="251"/>
      <c r="H1448" s="252"/>
      <c r="I1448" s="148"/>
      <c r="J1448" t="str">
        <f>LEFT(D1448,1)</f>
        <v/>
      </c>
      <c r="K1448" s="45" t="str">
        <f>IF(D1448="","",IF(J1448=J1446,"","Projektová aktivita nespadá pod zvolený typ aktivity (rovnaké začiatočné písmená)"))</f>
        <v/>
      </c>
    </row>
    <row r="1449" spans="2:11" ht="15.75" hidden="1" customHeight="1" outlineLevel="2" x14ac:dyDescent="0.25">
      <c r="B1449" s="253" t="s">
        <v>50</v>
      </c>
      <c r="C1449" s="254"/>
      <c r="D1449" s="255"/>
      <c r="E1449" s="256"/>
      <c r="F1449" s="256"/>
      <c r="G1449" s="256"/>
      <c r="H1449" s="257"/>
      <c r="I1449" s="148"/>
      <c r="J1449" s="148"/>
    </row>
    <row r="1450" spans="2:11" ht="15.75" hidden="1" customHeight="1" outlineLevel="2" x14ac:dyDescent="0.25">
      <c r="B1450" s="253" t="s">
        <v>1339</v>
      </c>
      <c r="C1450" s="254"/>
      <c r="D1450" s="258" t="str">
        <f>IF(D1448="","",LOOKUP(D1448,Čiselník2!$H$3:$H$481,Čiselník2!$I$3:$I$481))</f>
        <v/>
      </c>
      <c r="E1450" s="259"/>
      <c r="F1450" s="259"/>
      <c r="G1450" s="259"/>
      <c r="H1450" s="260"/>
      <c r="I1450" s="148"/>
      <c r="J1450" s="148"/>
    </row>
    <row r="1451" spans="2:11" ht="15.75" hidden="1" customHeight="1" outlineLevel="2" x14ac:dyDescent="0.25">
      <c r="B1451" s="237" t="s">
        <v>1327</v>
      </c>
      <c r="C1451" s="238"/>
      <c r="D1451" s="261"/>
      <c r="E1451" s="249"/>
      <c r="F1451" s="249"/>
      <c r="G1451" s="249"/>
      <c r="H1451" s="250"/>
      <c r="I1451" s="148"/>
      <c r="J1451" s="148"/>
    </row>
    <row r="1452" spans="2:11" ht="15.75" hidden="1" customHeight="1" outlineLevel="2" x14ac:dyDescent="0.25">
      <c r="B1452" s="237" t="s">
        <v>1328</v>
      </c>
      <c r="C1452" s="238"/>
      <c r="D1452" s="239"/>
      <c r="E1452" s="239"/>
      <c r="F1452" s="239"/>
      <c r="G1452" s="239"/>
      <c r="H1452" s="240"/>
      <c r="I1452" s="148"/>
      <c r="J1452" s="148"/>
    </row>
    <row r="1453" spans="2:11" ht="15.75" hidden="1" customHeight="1" outlineLevel="2" x14ac:dyDescent="0.25">
      <c r="B1453" s="237" t="s">
        <v>1284</v>
      </c>
      <c r="C1453" s="238"/>
      <c r="D1453" s="239"/>
      <c r="E1453" s="239"/>
      <c r="F1453" s="239"/>
      <c r="G1453" s="239"/>
      <c r="H1453" s="240"/>
      <c r="I1453" s="148"/>
      <c r="J1453" s="148"/>
    </row>
    <row r="1454" spans="2:11" ht="15.75" hidden="1" customHeight="1" outlineLevel="2" x14ac:dyDescent="0.25">
      <c r="B1454" s="237" t="s">
        <v>1285</v>
      </c>
      <c r="C1454" s="238"/>
      <c r="D1454" s="241"/>
      <c r="E1454" s="241"/>
      <c r="F1454" s="241"/>
      <c r="G1454" s="241"/>
      <c r="H1454" s="242"/>
      <c r="I1454" s="148"/>
      <c r="J1454" s="148"/>
    </row>
    <row r="1455" spans="2:11" ht="15.75" hidden="1" customHeight="1" outlineLevel="1" x14ac:dyDescent="0.25">
      <c r="B1455" s="211"/>
      <c r="C1455" s="245"/>
      <c r="D1455" s="245"/>
      <c r="E1455" s="245"/>
      <c r="F1455" s="245"/>
      <c r="G1455" s="245"/>
      <c r="H1455" s="246"/>
      <c r="I1455" s="148"/>
      <c r="J1455" s="148"/>
    </row>
    <row r="1456" spans="2:11" ht="15.75" hidden="1" customHeight="1" outlineLevel="2" x14ac:dyDescent="0.25">
      <c r="B1456" s="237" t="s">
        <v>49</v>
      </c>
      <c r="C1456" s="238"/>
      <c r="D1456" s="247" t="str">
        <f>IF($D$257="","potrebné vyplniť v bode 1.8",$D$257)</f>
        <v>potrebné vyplniť v bode 1.8</v>
      </c>
      <c r="E1456" s="247"/>
      <c r="F1456" s="247"/>
      <c r="G1456" s="247"/>
      <c r="H1456" s="248"/>
      <c r="I1456" s="148"/>
      <c r="J1456" s="148"/>
    </row>
    <row r="1457" spans="2:11" ht="15.75" hidden="1" customHeight="1" outlineLevel="2" x14ac:dyDescent="0.25">
      <c r="B1457" s="237" t="s">
        <v>237</v>
      </c>
      <c r="C1457" s="238"/>
      <c r="D1457" s="249"/>
      <c r="E1457" s="249"/>
      <c r="F1457" s="249"/>
      <c r="G1457" s="249"/>
      <c r="H1457" s="250"/>
      <c r="I1457" s="148"/>
      <c r="J1457" t="str">
        <f>LEFT(D1457,1)</f>
        <v/>
      </c>
    </row>
    <row r="1458" spans="2:11" ht="15.75" hidden="1" customHeight="1" outlineLevel="2" x14ac:dyDescent="0.25">
      <c r="B1458" s="237" t="s">
        <v>1283</v>
      </c>
      <c r="C1458" s="238"/>
      <c r="D1458" s="247" t="str">
        <f>$D$365</f>
        <v/>
      </c>
      <c r="E1458" s="247"/>
      <c r="F1458" s="247"/>
      <c r="G1458" s="247"/>
      <c r="H1458" s="248"/>
      <c r="I1458" s="148"/>
      <c r="J1458"/>
    </row>
    <row r="1459" spans="2:11" ht="15.75" hidden="1" customHeight="1" outlineLevel="2" x14ac:dyDescent="0.25">
      <c r="B1459" s="237" t="s">
        <v>238</v>
      </c>
      <c r="C1459" s="238"/>
      <c r="D1459" s="251"/>
      <c r="E1459" s="251"/>
      <c r="F1459" s="251"/>
      <c r="G1459" s="251"/>
      <c r="H1459" s="252"/>
      <c r="I1459" s="148"/>
      <c r="J1459" t="str">
        <f>LEFT(D1459,1)</f>
        <v/>
      </c>
      <c r="K1459" s="45" t="str">
        <f>IF(D1459="","",IF(J1459=J1457,"","Projektová aktivita nespadá pod zvolený typ aktivity (rovnaké začiatočné písmená)"))</f>
        <v/>
      </c>
    </row>
    <row r="1460" spans="2:11" ht="15.75" hidden="1" customHeight="1" outlineLevel="2" x14ac:dyDescent="0.25">
      <c r="B1460" s="253" t="s">
        <v>50</v>
      </c>
      <c r="C1460" s="254"/>
      <c r="D1460" s="255"/>
      <c r="E1460" s="256"/>
      <c r="F1460" s="256"/>
      <c r="G1460" s="256"/>
      <c r="H1460" s="257"/>
      <c r="I1460" s="148"/>
      <c r="J1460" s="148"/>
    </row>
    <row r="1461" spans="2:11" ht="15.75" hidden="1" customHeight="1" outlineLevel="2" x14ac:dyDescent="0.25">
      <c r="B1461" s="253" t="s">
        <v>1339</v>
      </c>
      <c r="C1461" s="254"/>
      <c r="D1461" s="258" t="str">
        <f>IF(D1459="","",LOOKUP(D1459,Čiselník2!$H$3:$H$481,Čiselník2!$I$3:$I$481))</f>
        <v/>
      </c>
      <c r="E1461" s="259"/>
      <c r="F1461" s="259"/>
      <c r="G1461" s="259"/>
      <c r="H1461" s="260"/>
      <c r="I1461" s="148"/>
      <c r="J1461" s="148"/>
    </row>
    <row r="1462" spans="2:11" ht="15.75" hidden="1" customHeight="1" outlineLevel="2" x14ac:dyDescent="0.25">
      <c r="B1462" s="237" t="s">
        <v>1327</v>
      </c>
      <c r="C1462" s="238"/>
      <c r="D1462" s="261"/>
      <c r="E1462" s="249"/>
      <c r="F1462" s="249"/>
      <c r="G1462" s="249"/>
      <c r="H1462" s="250"/>
      <c r="I1462" s="148"/>
      <c r="J1462" s="148"/>
    </row>
    <row r="1463" spans="2:11" ht="15.75" hidden="1" customHeight="1" outlineLevel="2" x14ac:dyDescent="0.25">
      <c r="B1463" s="237" t="s">
        <v>1328</v>
      </c>
      <c r="C1463" s="238"/>
      <c r="D1463" s="239"/>
      <c r="E1463" s="239"/>
      <c r="F1463" s="239"/>
      <c r="G1463" s="239"/>
      <c r="H1463" s="240"/>
      <c r="I1463" s="148"/>
      <c r="J1463" s="148"/>
    </row>
    <row r="1464" spans="2:11" ht="15.75" hidden="1" customHeight="1" outlineLevel="2" x14ac:dyDescent="0.25">
      <c r="B1464" s="237" t="s">
        <v>1284</v>
      </c>
      <c r="C1464" s="238"/>
      <c r="D1464" s="239"/>
      <c r="E1464" s="239"/>
      <c r="F1464" s="239"/>
      <c r="G1464" s="239"/>
      <c r="H1464" s="240"/>
      <c r="I1464" s="148"/>
      <c r="J1464" s="148"/>
    </row>
    <row r="1465" spans="2:11" ht="15.75" hidden="1" customHeight="1" outlineLevel="2" x14ac:dyDescent="0.25">
      <c r="B1465" s="237" t="s">
        <v>1285</v>
      </c>
      <c r="C1465" s="238"/>
      <c r="D1465" s="241"/>
      <c r="E1465" s="241"/>
      <c r="F1465" s="241"/>
      <c r="G1465" s="241"/>
      <c r="H1465" s="242"/>
      <c r="I1465" s="148"/>
      <c r="J1465" s="148"/>
    </row>
    <row r="1466" spans="2:11" ht="15.75" hidden="1" customHeight="1" outlineLevel="1" x14ac:dyDescent="0.25">
      <c r="B1466" s="211"/>
      <c r="C1466" s="245"/>
      <c r="D1466" s="245"/>
      <c r="E1466" s="245"/>
      <c r="F1466" s="245"/>
      <c r="G1466" s="245"/>
      <c r="H1466" s="246"/>
      <c r="I1466" s="148"/>
      <c r="J1466" s="148"/>
    </row>
    <row r="1467" spans="2:11" ht="15.75" hidden="1" customHeight="1" outlineLevel="2" x14ac:dyDescent="0.25">
      <c r="B1467" s="237" t="s">
        <v>49</v>
      </c>
      <c r="C1467" s="238"/>
      <c r="D1467" s="247" t="str">
        <f>IF($D$257="","potrebné vyplniť v bode 1.8",$D$257)</f>
        <v>potrebné vyplniť v bode 1.8</v>
      </c>
      <c r="E1467" s="247"/>
      <c r="F1467" s="247"/>
      <c r="G1467" s="247"/>
      <c r="H1467" s="248"/>
      <c r="I1467" s="148"/>
      <c r="J1467" s="148"/>
    </row>
    <row r="1468" spans="2:11" ht="15.75" hidden="1" customHeight="1" outlineLevel="2" x14ac:dyDescent="0.25">
      <c r="B1468" s="237" t="s">
        <v>237</v>
      </c>
      <c r="C1468" s="238"/>
      <c r="D1468" s="249"/>
      <c r="E1468" s="249"/>
      <c r="F1468" s="249"/>
      <c r="G1468" s="249"/>
      <c r="H1468" s="250"/>
      <c r="I1468" s="148"/>
      <c r="J1468" t="str">
        <f>LEFT(D1468,1)</f>
        <v/>
      </c>
    </row>
    <row r="1469" spans="2:11" ht="15.75" hidden="1" customHeight="1" outlineLevel="2" x14ac:dyDescent="0.25">
      <c r="B1469" s="237" t="s">
        <v>1283</v>
      </c>
      <c r="C1469" s="238"/>
      <c r="D1469" s="247" t="str">
        <f>$D$365</f>
        <v/>
      </c>
      <c r="E1469" s="247"/>
      <c r="F1469" s="247"/>
      <c r="G1469" s="247"/>
      <c r="H1469" s="248"/>
      <c r="I1469" s="148"/>
      <c r="J1469"/>
    </row>
    <row r="1470" spans="2:11" ht="15.75" hidden="1" customHeight="1" outlineLevel="2" x14ac:dyDescent="0.25">
      <c r="B1470" s="237" t="s">
        <v>238</v>
      </c>
      <c r="C1470" s="238"/>
      <c r="D1470" s="251"/>
      <c r="E1470" s="251"/>
      <c r="F1470" s="251"/>
      <c r="G1470" s="251"/>
      <c r="H1470" s="252"/>
      <c r="I1470" s="148"/>
      <c r="J1470" t="str">
        <f>LEFT(D1470,1)</f>
        <v/>
      </c>
      <c r="K1470" s="45" t="str">
        <f>IF(D1470="","",IF(J1470=J1468,"","Projektová aktivita nespadá pod zvolený typ aktivity (rovnaké začiatočné písmená)"))</f>
        <v/>
      </c>
    </row>
    <row r="1471" spans="2:11" ht="15.75" hidden="1" customHeight="1" outlineLevel="2" x14ac:dyDescent="0.25">
      <c r="B1471" s="253" t="s">
        <v>50</v>
      </c>
      <c r="C1471" s="254"/>
      <c r="D1471" s="255"/>
      <c r="E1471" s="256"/>
      <c r="F1471" s="256"/>
      <c r="G1471" s="256"/>
      <c r="H1471" s="257"/>
      <c r="I1471" s="148"/>
      <c r="J1471" s="148"/>
    </row>
    <row r="1472" spans="2:11" ht="15.75" hidden="1" customHeight="1" outlineLevel="2" x14ac:dyDescent="0.25">
      <c r="B1472" s="253" t="s">
        <v>1339</v>
      </c>
      <c r="C1472" s="254"/>
      <c r="D1472" s="258" t="str">
        <f>IF(D1470="","",LOOKUP(D1470,Čiselník2!$H$3:$H$481,Čiselník2!$I$3:$I$481))</f>
        <v/>
      </c>
      <c r="E1472" s="259"/>
      <c r="F1472" s="259"/>
      <c r="G1472" s="259"/>
      <c r="H1472" s="260"/>
      <c r="I1472" s="148"/>
      <c r="J1472" s="148"/>
    </row>
    <row r="1473" spans="2:11" ht="15.75" hidden="1" customHeight="1" outlineLevel="2" x14ac:dyDescent="0.25">
      <c r="B1473" s="237" t="s">
        <v>1327</v>
      </c>
      <c r="C1473" s="238"/>
      <c r="D1473" s="261"/>
      <c r="E1473" s="249"/>
      <c r="F1473" s="249"/>
      <c r="G1473" s="249"/>
      <c r="H1473" s="250"/>
      <c r="I1473" s="148"/>
      <c r="J1473" s="148"/>
    </row>
    <row r="1474" spans="2:11" ht="15.75" hidden="1" customHeight="1" outlineLevel="2" x14ac:dyDescent="0.25">
      <c r="B1474" s="237" t="s">
        <v>1328</v>
      </c>
      <c r="C1474" s="238"/>
      <c r="D1474" s="239"/>
      <c r="E1474" s="239"/>
      <c r="F1474" s="239"/>
      <c r="G1474" s="239"/>
      <c r="H1474" s="240"/>
      <c r="I1474" s="148"/>
      <c r="J1474" s="148"/>
    </row>
    <row r="1475" spans="2:11" ht="15.75" hidden="1" customHeight="1" outlineLevel="2" x14ac:dyDescent="0.25">
      <c r="B1475" s="237" t="s">
        <v>1284</v>
      </c>
      <c r="C1475" s="238"/>
      <c r="D1475" s="239"/>
      <c r="E1475" s="239"/>
      <c r="F1475" s="239"/>
      <c r="G1475" s="239"/>
      <c r="H1475" s="240"/>
      <c r="I1475" s="148"/>
      <c r="J1475" s="148"/>
    </row>
    <row r="1476" spans="2:11" ht="15.75" hidden="1" customHeight="1" outlineLevel="2" x14ac:dyDescent="0.25">
      <c r="B1476" s="237" t="s">
        <v>1285</v>
      </c>
      <c r="C1476" s="238"/>
      <c r="D1476" s="241"/>
      <c r="E1476" s="241"/>
      <c r="F1476" s="241"/>
      <c r="G1476" s="241"/>
      <c r="H1476" s="242"/>
      <c r="I1476" s="148"/>
      <c r="J1476" s="148"/>
    </row>
    <row r="1477" spans="2:11" ht="15.75" hidden="1" customHeight="1" outlineLevel="1" x14ac:dyDescent="0.25">
      <c r="B1477" s="211"/>
      <c r="C1477" s="245"/>
      <c r="D1477" s="245"/>
      <c r="E1477" s="245"/>
      <c r="F1477" s="245"/>
      <c r="G1477" s="245"/>
      <c r="H1477" s="246"/>
      <c r="I1477" s="148"/>
      <c r="J1477" s="148"/>
    </row>
    <row r="1478" spans="2:11" ht="15.75" hidden="1" customHeight="1" outlineLevel="2" x14ac:dyDescent="0.25">
      <c r="B1478" s="237" t="s">
        <v>49</v>
      </c>
      <c r="C1478" s="238"/>
      <c r="D1478" s="247" t="str">
        <f>IF($D$257="","potrebné vyplniť v bode 1.8",$D$257)</f>
        <v>potrebné vyplniť v bode 1.8</v>
      </c>
      <c r="E1478" s="247"/>
      <c r="F1478" s="247"/>
      <c r="G1478" s="247"/>
      <c r="H1478" s="248"/>
      <c r="I1478" s="148"/>
      <c r="J1478" s="148"/>
    </row>
    <row r="1479" spans="2:11" ht="15.75" hidden="1" customHeight="1" outlineLevel="2" x14ac:dyDescent="0.25">
      <c r="B1479" s="237" t="s">
        <v>237</v>
      </c>
      <c r="C1479" s="238"/>
      <c r="D1479" s="249"/>
      <c r="E1479" s="249"/>
      <c r="F1479" s="249"/>
      <c r="G1479" s="249"/>
      <c r="H1479" s="250"/>
      <c r="I1479" s="148"/>
      <c r="J1479" t="str">
        <f>LEFT(D1479,1)</f>
        <v/>
      </c>
    </row>
    <row r="1480" spans="2:11" ht="15.75" hidden="1" customHeight="1" outlineLevel="2" x14ac:dyDescent="0.25">
      <c r="B1480" s="237" t="s">
        <v>1283</v>
      </c>
      <c r="C1480" s="238"/>
      <c r="D1480" s="247" t="str">
        <f>$D$365</f>
        <v/>
      </c>
      <c r="E1480" s="247"/>
      <c r="F1480" s="247"/>
      <c r="G1480" s="247"/>
      <c r="H1480" s="248"/>
      <c r="I1480" s="148"/>
      <c r="J1480"/>
    </row>
    <row r="1481" spans="2:11" ht="15.75" hidden="1" customHeight="1" outlineLevel="2" x14ac:dyDescent="0.25">
      <c r="B1481" s="237" t="s">
        <v>238</v>
      </c>
      <c r="C1481" s="238"/>
      <c r="D1481" s="251"/>
      <c r="E1481" s="251"/>
      <c r="F1481" s="251"/>
      <c r="G1481" s="251"/>
      <c r="H1481" s="252"/>
      <c r="I1481" s="148"/>
      <c r="J1481" t="str">
        <f>LEFT(D1481,1)</f>
        <v/>
      </c>
      <c r="K1481" s="45" t="str">
        <f>IF(D1481="","",IF(J1481=J1479,"","Projektová aktivita nespadá pod zvolený typ aktivity (rovnaké začiatočné písmená)"))</f>
        <v/>
      </c>
    </row>
    <row r="1482" spans="2:11" ht="15.75" hidden="1" customHeight="1" outlineLevel="2" x14ac:dyDescent="0.25">
      <c r="B1482" s="253" t="s">
        <v>50</v>
      </c>
      <c r="C1482" s="254"/>
      <c r="D1482" s="255"/>
      <c r="E1482" s="256"/>
      <c r="F1482" s="256"/>
      <c r="G1482" s="256"/>
      <c r="H1482" s="257"/>
      <c r="I1482" s="148"/>
      <c r="J1482" s="148"/>
    </row>
    <row r="1483" spans="2:11" ht="15.75" hidden="1" customHeight="1" outlineLevel="2" x14ac:dyDescent="0.25">
      <c r="B1483" s="253" t="s">
        <v>1339</v>
      </c>
      <c r="C1483" s="254"/>
      <c r="D1483" s="258" t="str">
        <f>IF(D1481="","",LOOKUP(D1481,Čiselník2!$H$3:$H$481,Čiselník2!$I$3:$I$481))</f>
        <v/>
      </c>
      <c r="E1483" s="259"/>
      <c r="F1483" s="259"/>
      <c r="G1483" s="259"/>
      <c r="H1483" s="260"/>
      <c r="I1483" s="148"/>
      <c r="J1483" s="148"/>
    </row>
    <row r="1484" spans="2:11" ht="15.75" hidden="1" customHeight="1" outlineLevel="2" x14ac:dyDescent="0.25">
      <c r="B1484" s="237" t="s">
        <v>1327</v>
      </c>
      <c r="C1484" s="238"/>
      <c r="D1484" s="261"/>
      <c r="E1484" s="249"/>
      <c r="F1484" s="249"/>
      <c r="G1484" s="249"/>
      <c r="H1484" s="250"/>
      <c r="I1484" s="148"/>
      <c r="J1484" s="148"/>
    </row>
    <row r="1485" spans="2:11" ht="15.75" hidden="1" customHeight="1" outlineLevel="2" x14ac:dyDescent="0.25">
      <c r="B1485" s="237" t="s">
        <v>1328</v>
      </c>
      <c r="C1485" s="238"/>
      <c r="D1485" s="239"/>
      <c r="E1485" s="239"/>
      <c r="F1485" s="239"/>
      <c r="G1485" s="239"/>
      <c r="H1485" s="240"/>
      <c r="I1485" s="148"/>
      <c r="J1485" s="148"/>
    </row>
    <row r="1486" spans="2:11" ht="15.75" hidden="1" customHeight="1" outlineLevel="2" x14ac:dyDescent="0.25">
      <c r="B1486" s="237" t="s">
        <v>1284</v>
      </c>
      <c r="C1486" s="238"/>
      <c r="D1486" s="239"/>
      <c r="E1486" s="239"/>
      <c r="F1486" s="239"/>
      <c r="G1486" s="239"/>
      <c r="H1486" s="240"/>
      <c r="I1486" s="148"/>
      <c r="J1486" s="148"/>
    </row>
    <row r="1487" spans="2:11" ht="15.75" hidden="1" customHeight="1" outlineLevel="2" x14ac:dyDescent="0.25">
      <c r="B1487" s="237" t="s">
        <v>1285</v>
      </c>
      <c r="C1487" s="238"/>
      <c r="D1487" s="241"/>
      <c r="E1487" s="241"/>
      <c r="F1487" s="241"/>
      <c r="G1487" s="241"/>
      <c r="H1487" s="242"/>
      <c r="I1487" s="148"/>
      <c r="J1487" s="148"/>
    </row>
    <row r="1488" spans="2:11" ht="15.75" hidden="1" customHeight="1" outlineLevel="1" x14ac:dyDescent="0.25">
      <c r="B1488" s="211"/>
      <c r="C1488" s="245"/>
      <c r="D1488" s="245"/>
      <c r="E1488" s="245"/>
      <c r="F1488" s="245"/>
      <c r="G1488" s="245"/>
      <c r="H1488" s="246"/>
      <c r="I1488" s="148"/>
      <c r="J1488" s="148"/>
    </row>
    <row r="1489" spans="2:11" ht="15.75" hidden="1" customHeight="1" outlineLevel="2" x14ac:dyDescent="0.25">
      <c r="B1489" s="237" t="s">
        <v>49</v>
      </c>
      <c r="C1489" s="238"/>
      <c r="D1489" s="247" t="str">
        <f>IF($D$257="","potrebné vyplniť v bode 1.8",$D$257)</f>
        <v>potrebné vyplniť v bode 1.8</v>
      </c>
      <c r="E1489" s="247"/>
      <c r="F1489" s="247"/>
      <c r="G1489" s="247"/>
      <c r="H1489" s="248"/>
      <c r="I1489" s="148"/>
      <c r="J1489" s="148"/>
    </row>
    <row r="1490" spans="2:11" ht="15.75" hidden="1" customHeight="1" outlineLevel="2" x14ac:dyDescent="0.25">
      <c r="B1490" s="237" t="s">
        <v>237</v>
      </c>
      <c r="C1490" s="238"/>
      <c r="D1490" s="249"/>
      <c r="E1490" s="249"/>
      <c r="F1490" s="249"/>
      <c r="G1490" s="249"/>
      <c r="H1490" s="250"/>
      <c r="I1490" s="148"/>
      <c r="J1490" t="str">
        <f>LEFT(D1490,1)</f>
        <v/>
      </c>
    </row>
    <row r="1491" spans="2:11" ht="15.75" hidden="1" customHeight="1" outlineLevel="2" x14ac:dyDescent="0.25">
      <c r="B1491" s="237" t="s">
        <v>1283</v>
      </c>
      <c r="C1491" s="238"/>
      <c r="D1491" s="247" t="str">
        <f>$D$365</f>
        <v/>
      </c>
      <c r="E1491" s="247"/>
      <c r="F1491" s="247"/>
      <c r="G1491" s="247"/>
      <c r="H1491" s="248"/>
      <c r="I1491" s="148"/>
      <c r="J1491"/>
    </row>
    <row r="1492" spans="2:11" ht="15.75" hidden="1" customHeight="1" outlineLevel="2" x14ac:dyDescent="0.25">
      <c r="B1492" s="237" t="s">
        <v>238</v>
      </c>
      <c r="C1492" s="238"/>
      <c r="D1492" s="251"/>
      <c r="E1492" s="251"/>
      <c r="F1492" s="251"/>
      <c r="G1492" s="251"/>
      <c r="H1492" s="252"/>
      <c r="I1492" s="148"/>
      <c r="J1492" t="str">
        <f>LEFT(D1492,1)</f>
        <v/>
      </c>
      <c r="K1492" s="45" t="str">
        <f>IF(D1492="","",IF(J1492=J1490,"","Projektová aktivita nespadá pod zvolený typ aktivity (rovnaké začiatočné písmená)"))</f>
        <v/>
      </c>
    </row>
    <row r="1493" spans="2:11" ht="15.75" hidden="1" customHeight="1" outlineLevel="2" x14ac:dyDescent="0.25">
      <c r="B1493" s="253" t="s">
        <v>50</v>
      </c>
      <c r="C1493" s="254"/>
      <c r="D1493" s="255"/>
      <c r="E1493" s="256"/>
      <c r="F1493" s="256"/>
      <c r="G1493" s="256"/>
      <c r="H1493" s="257"/>
      <c r="I1493" s="148"/>
      <c r="J1493" s="148"/>
    </row>
    <row r="1494" spans="2:11" ht="15.75" hidden="1" customHeight="1" outlineLevel="2" x14ac:dyDescent="0.25">
      <c r="B1494" s="253" t="s">
        <v>1339</v>
      </c>
      <c r="C1494" s="254"/>
      <c r="D1494" s="258" t="str">
        <f>IF(D1492="","",LOOKUP(D1492,Čiselník2!$H$3:$H$481,Čiselník2!$I$3:$I$481))</f>
        <v/>
      </c>
      <c r="E1494" s="259"/>
      <c r="F1494" s="259"/>
      <c r="G1494" s="259"/>
      <c r="H1494" s="260"/>
      <c r="I1494" s="148"/>
      <c r="J1494" s="148"/>
    </row>
    <row r="1495" spans="2:11" ht="15.75" hidden="1" customHeight="1" outlineLevel="2" x14ac:dyDescent="0.25">
      <c r="B1495" s="237" t="s">
        <v>1327</v>
      </c>
      <c r="C1495" s="238"/>
      <c r="D1495" s="261"/>
      <c r="E1495" s="249"/>
      <c r="F1495" s="249"/>
      <c r="G1495" s="249"/>
      <c r="H1495" s="250"/>
      <c r="I1495" s="148"/>
      <c r="J1495" s="148"/>
    </row>
    <row r="1496" spans="2:11" ht="15.75" hidden="1" customHeight="1" outlineLevel="2" x14ac:dyDescent="0.25">
      <c r="B1496" s="237" t="s">
        <v>1328</v>
      </c>
      <c r="C1496" s="238"/>
      <c r="D1496" s="239"/>
      <c r="E1496" s="239"/>
      <c r="F1496" s="239"/>
      <c r="G1496" s="239"/>
      <c r="H1496" s="240"/>
      <c r="I1496" s="148"/>
      <c r="J1496" s="148"/>
    </row>
    <row r="1497" spans="2:11" ht="15.75" hidden="1" customHeight="1" outlineLevel="2" x14ac:dyDescent="0.25">
      <c r="B1497" s="237" t="s">
        <v>1284</v>
      </c>
      <c r="C1497" s="238"/>
      <c r="D1497" s="239"/>
      <c r="E1497" s="239"/>
      <c r="F1497" s="239"/>
      <c r="G1497" s="239"/>
      <c r="H1497" s="240"/>
      <c r="I1497" s="148"/>
      <c r="J1497" s="148"/>
    </row>
    <row r="1498" spans="2:11" ht="15.75" hidden="1" customHeight="1" outlineLevel="2" x14ac:dyDescent="0.25">
      <c r="B1498" s="237" t="s">
        <v>1285</v>
      </c>
      <c r="C1498" s="238"/>
      <c r="D1498" s="241"/>
      <c r="E1498" s="241"/>
      <c r="F1498" s="241"/>
      <c r="G1498" s="241"/>
      <c r="H1498" s="242"/>
      <c r="I1498" s="148"/>
      <c r="J1498" s="148"/>
    </row>
    <row r="1499" spans="2:11" ht="11.25" hidden="1" customHeight="1" outlineLevel="1" x14ac:dyDescent="0.25">
      <c r="B1499" s="118"/>
      <c r="C1499" s="118"/>
      <c r="D1499" s="119"/>
      <c r="E1499" s="119"/>
      <c r="F1499" s="119"/>
      <c r="G1499" s="119"/>
      <c r="H1499" s="119"/>
      <c r="I1499" s="148"/>
      <c r="J1499" s="148"/>
    </row>
    <row r="1500" spans="2:11" ht="16.5" collapsed="1" x14ac:dyDescent="0.25">
      <c r="B1500" s="211" t="s">
        <v>1425</v>
      </c>
      <c r="C1500" s="245"/>
      <c r="D1500" s="245"/>
      <c r="E1500" s="245"/>
      <c r="F1500" s="245"/>
      <c r="G1500" s="245"/>
      <c r="H1500" s="246"/>
      <c r="I1500" s="148"/>
      <c r="J1500" s="148"/>
    </row>
    <row r="1501" spans="2:11" ht="15.75" hidden="1" customHeight="1" outlineLevel="1" x14ac:dyDescent="0.25">
      <c r="B1501" s="237" t="s">
        <v>49</v>
      </c>
      <c r="C1501" s="238"/>
      <c r="D1501" s="247" t="str">
        <f>IF($D$291="","potrebné vyplniť v bode 1.9",$D$291)</f>
        <v>potrebné vyplniť v bode 1.9</v>
      </c>
      <c r="E1501" s="247"/>
      <c r="F1501" s="247"/>
      <c r="G1501" s="247"/>
      <c r="H1501" s="248"/>
      <c r="I1501" s="148"/>
      <c r="J1501" s="148"/>
    </row>
    <row r="1502" spans="2:11" ht="15.75" hidden="1" customHeight="1" outlineLevel="1" x14ac:dyDescent="0.25">
      <c r="B1502" s="237" t="s">
        <v>237</v>
      </c>
      <c r="C1502" s="238"/>
      <c r="D1502" s="249"/>
      <c r="E1502" s="249"/>
      <c r="F1502" s="249"/>
      <c r="G1502" s="249"/>
      <c r="H1502" s="250"/>
      <c r="I1502" s="148"/>
      <c r="J1502" t="str">
        <f>LEFT(D1502,1)</f>
        <v/>
      </c>
    </row>
    <row r="1503" spans="2:11" ht="15.75" hidden="1" customHeight="1" outlineLevel="1" x14ac:dyDescent="0.25">
      <c r="B1503" s="237" t="s">
        <v>1283</v>
      </c>
      <c r="C1503" s="238"/>
      <c r="D1503" s="247" t="str">
        <f>$D$365</f>
        <v/>
      </c>
      <c r="E1503" s="247"/>
      <c r="F1503" s="247"/>
      <c r="G1503" s="247"/>
      <c r="H1503" s="248"/>
      <c r="I1503" s="148"/>
      <c r="J1503"/>
    </row>
    <row r="1504" spans="2:11" ht="15.75" hidden="1" customHeight="1" outlineLevel="1" x14ac:dyDescent="0.25">
      <c r="B1504" s="237" t="s">
        <v>238</v>
      </c>
      <c r="C1504" s="238"/>
      <c r="D1504" s="251"/>
      <c r="E1504" s="251"/>
      <c r="F1504" s="251"/>
      <c r="G1504" s="251"/>
      <c r="H1504" s="252"/>
      <c r="I1504" s="148"/>
      <c r="J1504" t="str">
        <f>LEFT(D1504,1)</f>
        <v/>
      </c>
      <c r="K1504" s="45" t="str">
        <f>IF(D1504="","",IF(J1504=J1502,"","Projektová aktivita nespadá pod zvolený typ aktivity (rovnaké začiatočné písmená)"))</f>
        <v/>
      </c>
    </row>
    <row r="1505" spans="2:11" ht="15.75" hidden="1" customHeight="1" outlineLevel="1" x14ac:dyDescent="0.25">
      <c r="B1505" s="253" t="s">
        <v>50</v>
      </c>
      <c r="C1505" s="254"/>
      <c r="D1505" s="255"/>
      <c r="E1505" s="256"/>
      <c r="F1505" s="256"/>
      <c r="G1505" s="256"/>
      <c r="H1505" s="257"/>
      <c r="I1505" s="148"/>
      <c r="J1505" s="148"/>
    </row>
    <row r="1506" spans="2:11" ht="15.75" hidden="1" customHeight="1" outlineLevel="1" x14ac:dyDescent="0.25">
      <c r="B1506" s="253" t="s">
        <v>1339</v>
      </c>
      <c r="C1506" s="254"/>
      <c r="D1506" s="258" t="str">
        <f>IF(D1504="","",LOOKUP(D1504,Čiselník2!$H$3:$H$481,Čiselník2!$I$3:$I$481))</f>
        <v/>
      </c>
      <c r="E1506" s="259"/>
      <c r="F1506" s="259"/>
      <c r="G1506" s="259"/>
      <c r="H1506" s="260"/>
      <c r="I1506" s="148"/>
      <c r="J1506" s="148"/>
    </row>
    <row r="1507" spans="2:11" ht="15.75" hidden="1" customHeight="1" outlineLevel="1" x14ac:dyDescent="0.25">
      <c r="B1507" s="237" t="s">
        <v>1327</v>
      </c>
      <c r="C1507" s="238"/>
      <c r="D1507" s="261"/>
      <c r="E1507" s="249"/>
      <c r="F1507" s="249"/>
      <c r="G1507" s="249"/>
      <c r="H1507" s="250"/>
      <c r="I1507" s="148"/>
      <c r="J1507" s="148"/>
    </row>
    <row r="1508" spans="2:11" ht="15.75" hidden="1" customHeight="1" outlineLevel="1" x14ac:dyDescent="0.25">
      <c r="B1508" s="237" t="s">
        <v>1328</v>
      </c>
      <c r="C1508" s="238"/>
      <c r="D1508" s="239"/>
      <c r="E1508" s="239"/>
      <c r="F1508" s="239"/>
      <c r="G1508" s="239"/>
      <c r="H1508" s="240"/>
      <c r="I1508" s="148"/>
      <c r="J1508" s="148"/>
    </row>
    <row r="1509" spans="2:11" ht="15.75" hidden="1" customHeight="1" outlineLevel="1" x14ac:dyDescent="0.25">
      <c r="B1509" s="237" t="s">
        <v>1284</v>
      </c>
      <c r="C1509" s="238"/>
      <c r="D1509" s="239"/>
      <c r="E1509" s="239"/>
      <c r="F1509" s="239"/>
      <c r="G1509" s="239"/>
      <c r="H1509" s="240"/>
      <c r="I1509" s="148"/>
      <c r="J1509" s="148"/>
    </row>
    <row r="1510" spans="2:11" ht="15.75" hidden="1" customHeight="1" outlineLevel="1" x14ac:dyDescent="0.25">
      <c r="B1510" s="237" t="s">
        <v>1285</v>
      </c>
      <c r="C1510" s="238"/>
      <c r="D1510" s="241"/>
      <c r="E1510" s="241"/>
      <c r="F1510" s="241"/>
      <c r="G1510" s="241"/>
      <c r="H1510" s="242"/>
      <c r="I1510" s="148"/>
      <c r="J1510" s="148"/>
    </row>
    <row r="1511" spans="2:11" ht="15.75" hidden="1" customHeight="1" outlineLevel="2" x14ac:dyDescent="0.25">
      <c r="B1511" s="211"/>
      <c r="C1511" s="245"/>
      <c r="D1511" s="262"/>
      <c r="E1511" s="262"/>
      <c r="F1511" s="262"/>
      <c r="G1511" s="245"/>
      <c r="H1511" s="246"/>
      <c r="I1511" s="148"/>
      <c r="J1511" s="148"/>
    </row>
    <row r="1512" spans="2:11" ht="15.75" hidden="1" customHeight="1" outlineLevel="2" x14ac:dyDescent="0.25">
      <c r="B1512" s="237" t="s">
        <v>49</v>
      </c>
      <c r="C1512" s="238"/>
      <c r="D1512" s="247" t="str">
        <f>IF($D$291="","potrebné vyplniť v bode 1.9",$D$291)</f>
        <v>potrebné vyplniť v bode 1.9</v>
      </c>
      <c r="E1512" s="247"/>
      <c r="F1512" s="247"/>
      <c r="G1512" s="247"/>
      <c r="H1512" s="248"/>
      <c r="I1512" s="148"/>
      <c r="J1512" s="148"/>
    </row>
    <row r="1513" spans="2:11" ht="15.75" hidden="1" customHeight="1" outlineLevel="2" x14ac:dyDescent="0.25">
      <c r="B1513" s="237" t="s">
        <v>237</v>
      </c>
      <c r="C1513" s="238"/>
      <c r="D1513" s="249"/>
      <c r="E1513" s="249"/>
      <c r="F1513" s="249"/>
      <c r="G1513" s="249"/>
      <c r="H1513" s="250"/>
      <c r="I1513" s="148"/>
      <c r="J1513" t="str">
        <f>LEFT(D1513,1)</f>
        <v/>
      </c>
    </row>
    <row r="1514" spans="2:11" ht="15.75" hidden="1" customHeight="1" outlineLevel="2" x14ac:dyDescent="0.25">
      <c r="B1514" s="237" t="s">
        <v>1283</v>
      </c>
      <c r="C1514" s="238"/>
      <c r="D1514" s="247" t="str">
        <f>$D$365</f>
        <v/>
      </c>
      <c r="E1514" s="247"/>
      <c r="F1514" s="247"/>
      <c r="G1514" s="247"/>
      <c r="H1514" s="248"/>
      <c r="I1514" s="148"/>
      <c r="J1514"/>
    </row>
    <row r="1515" spans="2:11" ht="15.75" hidden="1" customHeight="1" outlineLevel="2" x14ac:dyDescent="0.25">
      <c r="B1515" s="237" t="s">
        <v>238</v>
      </c>
      <c r="C1515" s="238"/>
      <c r="D1515" s="251"/>
      <c r="E1515" s="251"/>
      <c r="F1515" s="251"/>
      <c r="G1515" s="251"/>
      <c r="H1515" s="252"/>
      <c r="I1515" s="148"/>
      <c r="J1515" t="str">
        <f>LEFT(D1515,1)</f>
        <v/>
      </c>
      <c r="K1515" s="45" t="str">
        <f>IF(D1515="","",IF(J1515=J1513,"","Projektová aktivita nespadá pod zvolený typ aktivity (rovnaké začiatočné písmená)"))</f>
        <v/>
      </c>
    </row>
    <row r="1516" spans="2:11" ht="15.75" hidden="1" customHeight="1" outlineLevel="2" x14ac:dyDescent="0.25">
      <c r="B1516" s="253" t="s">
        <v>50</v>
      </c>
      <c r="C1516" s="254"/>
      <c r="D1516" s="255"/>
      <c r="E1516" s="256"/>
      <c r="F1516" s="256"/>
      <c r="G1516" s="256"/>
      <c r="H1516" s="257"/>
      <c r="I1516" s="148"/>
      <c r="J1516" s="148"/>
    </row>
    <row r="1517" spans="2:11" ht="15.75" hidden="1" customHeight="1" outlineLevel="2" x14ac:dyDescent="0.25">
      <c r="B1517" s="253" t="s">
        <v>1339</v>
      </c>
      <c r="C1517" s="254"/>
      <c r="D1517" s="258" t="str">
        <f>IF(D1515="","",LOOKUP(D1515,Čiselník2!$H$3:$H$481,Čiselník2!$I$3:$I$481))</f>
        <v/>
      </c>
      <c r="E1517" s="259"/>
      <c r="F1517" s="259"/>
      <c r="G1517" s="259"/>
      <c r="H1517" s="260"/>
      <c r="I1517" s="148"/>
      <c r="J1517" s="148"/>
    </row>
    <row r="1518" spans="2:11" ht="15.75" hidden="1" customHeight="1" outlineLevel="2" x14ac:dyDescent="0.25">
      <c r="B1518" s="237" t="s">
        <v>1327</v>
      </c>
      <c r="C1518" s="238"/>
      <c r="D1518" s="261"/>
      <c r="E1518" s="249"/>
      <c r="F1518" s="249"/>
      <c r="G1518" s="249"/>
      <c r="H1518" s="250"/>
      <c r="I1518" s="148"/>
      <c r="J1518" s="148"/>
    </row>
    <row r="1519" spans="2:11" ht="15.75" hidden="1" customHeight="1" outlineLevel="2" x14ac:dyDescent="0.25">
      <c r="B1519" s="237" t="s">
        <v>1328</v>
      </c>
      <c r="C1519" s="238"/>
      <c r="D1519" s="239"/>
      <c r="E1519" s="239"/>
      <c r="F1519" s="239"/>
      <c r="G1519" s="239"/>
      <c r="H1519" s="240"/>
      <c r="I1519" s="148"/>
      <c r="J1519" s="148"/>
    </row>
    <row r="1520" spans="2:11" ht="15.75" hidden="1" customHeight="1" outlineLevel="2" x14ac:dyDescent="0.25">
      <c r="B1520" s="237" t="s">
        <v>1284</v>
      </c>
      <c r="C1520" s="238"/>
      <c r="D1520" s="239"/>
      <c r="E1520" s="239"/>
      <c r="F1520" s="239"/>
      <c r="G1520" s="239"/>
      <c r="H1520" s="240"/>
      <c r="I1520" s="148"/>
      <c r="J1520" s="148"/>
    </row>
    <row r="1521" spans="2:11" ht="15.75" hidden="1" customHeight="1" outlineLevel="2" x14ac:dyDescent="0.25">
      <c r="B1521" s="237" t="s">
        <v>1285</v>
      </c>
      <c r="C1521" s="238"/>
      <c r="D1521" s="241"/>
      <c r="E1521" s="241"/>
      <c r="F1521" s="241"/>
      <c r="G1521" s="241"/>
      <c r="H1521" s="242"/>
      <c r="I1521" s="148"/>
      <c r="J1521" s="148"/>
    </row>
    <row r="1522" spans="2:11" ht="15.75" hidden="1" customHeight="1" outlineLevel="1" x14ac:dyDescent="0.25">
      <c r="B1522" s="211"/>
      <c r="C1522" s="245"/>
      <c r="D1522" s="245"/>
      <c r="E1522" s="245"/>
      <c r="F1522" s="245"/>
      <c r="G1522" s="245"/>
      <c r="H1522" s="246"/>
      <c r="I1522" s="148"/>
      <c r="J1522" s="148"/>
    </row>
    <row r="1523" spans="2:11" ht="15.75" hidden="1" customHeight="1" outlineLevel="2" x14ac:dyDescent="0.25">
      <c r="B1523" s="237" t="s">
        <v>49</v>
      </c>
      <c r="C1523" s="238"/>
      <c r="D1523" s="247" t="str">
        <f>IF($D$291="","potrebné vyplniť v bode 1.9",$D$291)</f>
        <v>potrebné vyplniť v bode 1.9</v>
      </c>
      <c r="E1523" s="247"/>
      <c r="F1523" s="247"/>
      <c r="G1523" s="247"/>
      <c r="H1523" s="248"/>
      <c r="I1523" s="148"/>
      <c r="J1523" s="148"/>
    </row>
    <row r="1524" spans="2:11" ht="15.75" hidden="1" customHeight="1" outlineLevel="2" x14ac:dyDescent="0.25">
      <c r="B1524" s="237" t="s">
        <v>237</v>
      </c>
      <c r="C1524" s="238"/>
      <c r="D1524" s="249"/>
      <c r="E1524" s="249"/>
      <c r="F1524" s="249"/>
      <c r="G1524" s="249"/>
      <c r="H1524" s="250"/>
      <c r="I1524" s="148"/>
      <c r="J1524" t="str">
        <f>LEFT(D1524,1)</f>
        <v/>
      </c>
    </row>
    <row r="1525" spans="2:11" ht="15.75" hidden="1" customHeight="1" outlineLevel="2" x14ac:dyDescent="0.25">
      <c r="B1525" s="237" t="s">
        <v>1283</v>
      </c>
      <c r="C1525" s="238"/>
      <c r="D1525" s="247" t="str">
        <f>$D$365</f>
        <v/>
      </c>
      <c r="E1525" s="247"/>
      <c r="F1525" s="247"/>
      <c r="G1525" s="247"/>
      <c r="H1525" s="248"/>
      <c r="I1525" s="148"/>
      <c r="J1525"/>
    </row>
    <row r="1526" spans="2:11" ht="15.75" hidden="1" customHeight="1" outlineLevel="2" x14ac:dyDescent="0.25">
      <c r="B1526" s="237" t="s">
        <v>238</v>
      </c>
      <c r="C1526" s="238"/>
      <c r="D1526" s="251"/>
      <c r="E1526" s="251"/>
      <c r="F1526" s="251"/>
      <c r="G1526" s="251"/>
      <c r="H1526" s="252"/>
      <c r="I1526" s="148"/>
      <c r="J1526" t="str">
        <f>LEFT(D1526,1)</f>
        <v/>
      </c>
      <c r="K1526" s="45" t="str">
        <f>IF(D1526="","",IF(J1526=J1524,"","Projektová aktivita nespadá pod zvolený typ aktivity (rovnaké začiatočné písmená)"))</f>
        <v/>
      </c>
    </row>
    <row r="1527" spans="2:11" ht="15.75" hidden="1" customHeight="1" outlineLevel="2" x14ac:dyDescent="0.25">
      <c r="B1527" s="253" t="s">
        <v>50</v>
      </c>
      <c r="C1527" s="254"/>
      <c r="D1527" s="255"/>
      <c r="E1527" s="256"/>
      <c r="F1527" s="256"/>
      <c r="G1527" s="256"/>
      <c r="H1527" s="257"/>
      <c r="I1527" s="148"/>
      <c r="J1527" s="148"/>
    </row>
    <row r="1528" spans="2:11" ht="15.75" hidden="1" customHeight="1" outlineLevel="2" x14ac:dyDescent="0.25">
      <c r="B1528" s="253" t="s">
        <v>1339</v>
      </c>
      <c r="C1528" s="254"/>
      <c r="D1528" s="258" t="str">
        <f>IF(D1526="","",LOOKUP(D1526,Čiselník2!$H$3:$H$481,Čiselník2!$I$3:$I$481))</f>
        <v/>
      </c>
      <c r="E1528" s="259"/>
      <c r="F1528" s="259"/>
      <c r="G1528" s="259"/>
      <c r="H1528" s="260"/>
      <c r="I1528" s="148"/>
      <c r="J1528" s="148"/>
    </row>
    <row r="1529" spans="2:11" ht="15.75" hidden="1" customHeight="1" outlineLevel="2" x14ac:dyDescent="0.25">
      <c r="B1529" s="237" t="s">
        <v>1327</v>
      </c>
      <c r="C1529" s="238"/>
      <c r="D1529" s="261"/>
      <c r="E1529" s="249"/>
      <c r="F1529" s="249"/>
      <c r="G1529" s="249"/>
      <c r="H1529" s="250"/>
      <c r="I1529" s="148"/>
      <c r="J1529" s="148"/>
    </row>
    <row r="1530" spans="2:11" ht="15.75" hidden="1" customHeight="1" outlineLevel="2" x14ac:dyDescent="0.25">
      <c r="B1530" s="237" t="s">
        <v>1328</v>
      </c>
      <c r="C1530" s="238"/>
      <c r="D1530" s="239"/>
      <c r="E1530" s="239"/>
      <c r="F1530" s="239"/>
      <c r="G1530" s="239"/>
      <c r="H1530" s="240"/>
      <c r="I1530" s="148"/>
      <c r="J1530" s="148"/>
    </row>
    <row r="1531" spans="2:11" ht="15.75" hidden="1" customHeight="1" outlineLevel="2" x14ac:dyDescent="0.25">
      <c r="B1531" s="237" t="s">
        <v>1284</v>
      </c>
      <c r="C1531" s="238"/>
      <c r="D1531" s="239"/>
      <c r="E1531" s="239"/>
      <c r="F1531" s="239"/>
      <c r="G1531" s="239"/>
      <c r="H1531" s="240"/>
      <c r="I1531" s="148"/>
      <c r="J1531" s="148"/>
    </row>
    <row r="1532" spans="2:11" ht="15.75" hidden="1" customHeight="1" outlineLevel="2" x14ac:dyDescent="0.25">
      <c r="B1532" s="237" t="s">
        <v>1285</v>
      </c>
      <c r="C1532" s="238"/>
      <c r="D1532" s="241"/>
      <c r="E1532" s="241"/>
      <c r="F1532" s="241"/>
      <c r="G1532" s="241"/>
      <c r="H1532" s="242"/>
      <c r="I1532" s="148"/>
      <c r="J1532" s="148"/>
    </row>
    <row r="1533" spans="2:11" ht="15.75" hidden="1" customHeight="1" outlineLevel="1" x14ac:dyDescent="0.25">
      <c r="B1533" s="211"/>
      <c r="C1533" s="245"/>
      <c r="D1533" s="245"/>
      <c r="E1533" s="245"/>
      <c r="F1533" s="245"/>
      <c r="G1533" s="245"/>
      <c r="H1533" s="246"/>
      <c r="I1533" s="148"/>
      <c r="J1533" s="148"/>
    </row>
    <row r="1534" spans="2:11" ht="15.75" hidden="1" customHeight="1" outlineLevel="2" x14ac:dyDescent="0.25">
      <c r="B1534" s="237" t="s">
        <v>49</v>
      </c>
      <c r="C1534" s="238"/>
      <c r="D1534" s="247" t="str">
        <f>IF($D$291="","potrebné vyplniť v bode 1.9",$D$291)</f>
        <v>potrebné vyplniť v bode 1.9</v>
      </c>
      <c r="E1534" s="247"/>
      <c r="F1534" s="247"/>
      <c r="G1534" s="247"/>
      <c r="H1534" s="248"/>
      <c r="I1534" s="148"/>
      <c r="J1534" s="148"/>
    </row>
    <row r="1535" spans="2:11" ht="15.75" hidden="1" customHeight="1" outlineLevel="2" x14ac:dyDescent="0.25">
      <c r="B1535" s="237" t="s">
        <v>237</v>
      </c>
      <c r="C1535" s="238"/>
      <c r="D1535" s="249"/>
      <c r="E1535" s="249"/>
      <c r="F1535" s="249"/>
      <c r="G1535" s="249"/>
      <c r="H1535" s="250"/>
      <c r="I1535" s="148"/>
      <c r="J1535" t="str">
        <f>LEFT(D1535,1)</f>
        <v/>
      </c>
    </row>
    <row r="1536" spans="2:11" ht="15.75" hidden="1" customHeight="1" outlineLevel="2" x14ac:dyDescent="0.25">
      <c r="B1536" s="237" t="s">
        <v>1283</v>
      </c>
      <c r="C1536" s="238"/>
      <c r="D1536" s="247" t="str">
        <f>$D$365</f>
        <v/>
      </c>
      <c r="E1536" s="247"/>
      <c r="F1536" s="247"/>
      <c r="G1536" s="247"/>
      <c r="H1536" s="248"/>
      <c r="I1536" s="148"/>
      <c r="J1536"/>
    </row>
    <row r="1537" spans="2:11" ht="15.75" hidden="1" customHeight="1" outlineLevel="2" x14ac:dyDescent="0.25">
      <c r="B1537" s="237" t="s">
        <v>238</v>
      </c>
      <c r="C1537" s="238"/>
      <c r="D1537" s="251"/>
      <c r="E1537" s="251"/>
      <c r="F1537" s="251"/>
      <c r="G1537" s="251"/>
      <c r="H1537" s="252"/>
      <c r="I1537" s="148"/>
      <c r="J1537" t="str">
        <f>LEFT(D1537,1)</f>
        <v/>
      </c>
      <c r="K1537" s="45" t="str">
        <f>IF(D1537="","",IF(J1537=J1535,"","Projektová aktivita nespadá pod zvolený typ aktivity (rovnaké začiatočné písmená)"))</f>
        <v/>
      </c>
    </row>
    <row r="1538" spans="2:11" ht="15.75" hidden="1" customHeight="1" outlineLevel="2" x14ac:dyDescent="0.25">
      <c r="B1538" s="253" t="s">
        <v>50</v>
      </c>
      <c r="C1538" s="254"/>
      <c r="D1538" s="255"/>
      <c r="E1538" s="256"/>
      <c r="F1538" s="256"/>
      <c r="G1538" s="256"/>
      <c r="H1538" s="257"/>
      <c r="I1538" s="148"/>
      <c r="J1538" s="148"/>
    </row>
    <row r="1539" spans="2:11" ht="15.75" hidden="1" customHeight="1" outlineLevel="2" x14ac:dyDescent="0.25">
      <c r="B1539" s="253" t="s">
        <v>1339</v>
      </c>
      <c r="C1539" s="254"/>
      <c r="D1539" s="258" t="str">
        <f>IF(D1537="","",LOOKUP(D1537,Čiselník2!$H$3:$H$481,Čiselník2!$I$3:$I$481))</f>
        <v/>
      </c>
      <c r="E1539" s="259"/>
      <c r="F1539" s="259"/>
      <c r="G1539" s="259"/>
      <c r="H1539" s="260"/>
      <c r="I1539" s="148"/>
      <c r="J1539" s="148"/>
    </row>
    <row r="1540" spans="2:11" ht="15.75" hidden="1" customHeight="1" outlineLevel="2" x14ac:dyDescent="0.25">
      <c r="B1540" s="237" t="s">
        <v>1327</v>
      </c>
      <c r="C1540" s="238"/>
      <c r="D1540" s="261"/>
      <c r="E1540" s="249"/>
      <c r="F1540" s="249"/>
      <c r="G1540" s="249"/>
      <c r="H1540" s="250"/>
      <c r="I1540" s="148"/>
      <c r="J1540" s="148"/>
    </row>
    <row r="1541" spans="2:11" ht="15.75" hidden="1" customHeight="1" outlineLevel="2" x14ac:dyDescent="0.25">
      <c r="B1541" s="237" t="s">
        <v>1328</v>
      </c>
      <c r="C1541" s="238"/>
      <c r="D1541" s="239"/>
      <c r="E1541" s="239"/>
      <c r="F1541" s="239"/>
      <c r="G1541" s="239"/>
      <c r="H1541" s="240"/>
      <c r="I1541" s="148"/>
      <c r="J1541" s="148"/>
    </row>
    <row r="1542" spans="2:11" ht="15.75" hidden="1" customHeight="1" outlineLevel="2" x14ac:dyDescent="0.25">
      <c r="B1542" s="237" t="s">
        <v>1284</v>
      </c>
      <c r="C1542" s="238"/>
      <c r="D1542" s="239"/>
      <c r="E1542" s="239"/>
      <c r="F1542" s="239"/>
      <c r="G1542" s="239"/>
      <c r="H1542" s="240"/>
      <c r="I1542" s="148"/>
      <c r="J1542" s="148"/>
    </row>
    <row r="1543" spans="2:11" ht="15.75" hidden="1" customHeight="1" outlineLevel="2" x14ac:dyDescent="0.25">
      <c r="B1543" s="237" t="s">
        <v>1285</v>
      </c>
      <c r="C1543" s="238"/>
      <c r="D1543" s="241"/>
      <c r="E1543" s="241"/>
      <c r="F1543" s="241"/>
      <c r="G1543" s="241"/>
      <c r="H1543" s="242"/>
      <c r="I1543" s="148"/>
      <c r="J1543" s="148"/>
    </row>
    <row r="1544" spans="2:11" ht="15.75" hidden="1" customHeight="1" outlineLevel="1" x14ac:dyDescent="0.25">
      <c r="B1544" s="211"/>
      <c r="C1544" s="245"/>
      <c r="D1544" s="245"/>
      <c r="E1544" s="245"/>
      <c r="F1544" s="245"/>
      <c r="G1544" s="245"/>
      <c r="H1544" s="246"/>
      <c r="I1544" s="148"/>
      <c r="J1544" s="148"/>
    </row>
    <row r="1545" spans="2:11" ht="15.75" hidden="1" customHeight="1" outlineLevel="2" x14ac:dyDescent="0.25">
      <c r="B1545" s="237" t="s">
        <v>49</v>
      </c>
      <c r="C1545" s="238"/>
      <c r="D1545" s="247" t="str">
        <f>IF($D$291="","potrebné vyplniť v bode 1.9",$D$291)</f>
        <v>potrebné vyplniť v bode 1.9</v>
      </c>
      <c r="E1545" s="247"/>
      <c r="F1545" s="247"/>
      <c r="G1545" s="247"/>
      <c r="H1545" s="248"/>
      <c r="I1545" s="148"/>
      <c r="J1545" s="148"/>
    </row>
    <row r="1546" spans="2:11" ht="15.75" hidden="1" customHeight="1" outlineLevel="2" x14ac:dyDescent="0.25">
      <c r="B1546" s="237" t="s">
        <v>237</v>
      </c>
      <c r="C1546" s="238"/>
      <c r="D1546" s="249"/>
      <c r="E1546" s="249"/>
      <c r="F1546" s="249"/>
      <c r="G1546" s="249"/>
      <c r="H1546" s="250"/>
      <c r="I1546" s="148"/>
      <c r="J1546" t="str">
        <f>LEFT(D1546,1)</f>
        <v/>
      </c>
    </row>
    <row r="1547" spans="2:11" ht="15.75" hidden="1" customHeight="1" outlineLevel="2" x14ac:dyDescent="0.25">
      <c r="B1547" s="237" t="s">
        <v>1283</v>
      </c>
      <c r="C1547" s="238"/>
      <c r="D1547" s="247" t="str">
        <f>$D$365</f>
        <v/>
      </c>
      <c r="E1547" s="247"/>
      <c r="F1547" s="247"/>
      <c r="G1547" s="247"/>
      <c r="H1547" s="248"/>
      <c r="I1547" s="148"/>
      <c r="J1547"/>
    </row>
    <row r="1548" spans="2:11" ht="15.75" hidden="1" customHeight="1" outlineLevel="2" x14ac:dyDescent="0.25">
      <c r="B1548" s="237" t="s">
        <v>238</v>
      </c>
      <c r="C1548" s="238"/>
      <c r="D1548" s="251"/>
      <c r="E1548" s="251"/>
      <c r="F1548" s="251"/>
      <c r="G1548" s="251"/>
      <c r="H1548" s="252"/>
      <c r="I1548" s="148"/>
      <c r="J1548" t="str">
        <f>LEFT(D1548,1)</f>
        <v/>
      </c>
      <c r="K1548" s="45" t="str">
        <f>IF(D1548="","",IF(J1548=J1546,"","Projektová aktivita nespadá pod zvolený typ aktivity (rovnaké začiatočné písmená)"))</f>
        <v/>
      </c>
    </row>
    <row r="1549" spans="2:11" ht="15.75" hidden="1" customHeight="1" outlineLevel="2" x14ac:dyDescent="0.25">
      <c r="B1549" s="253" t="s">
        <v>50</v>
      </c>
      <c r="C1549" s="254"/>
      <c r="D1549" s="255"/>
      <c r="E1549" s="256"/>
      <c r="F1549" s="256"/>
      <c r="G1549" s="256"/>
      <c r="H1549" s="257"/>
      <c r="I1549" s="148"/>
      <c r="J1549" s="148"/>
    </row>
    <row r="1550" spans="2:11" ht="15.75" hidden="1" customHeight="1" outlineLevel="2" x14ac:dyDescent="0.25">
      <c r="B1550" s="253" t="s">
        <v>1339</v>
      </c>
      <c r="C1550" s="254"/>
      <c r="D1550" s="258" t="str">
        <f>IF(D1548="","",LOOKUP(D1548,Čiselník2!$H$3:$H$481,Čiselník2!$I$3:$I$481))</f>
        <v/>
      </c>
      <c r="E1550" s="259"/>
      <c r="F1550" s="259"/>
      <c r="G1550" s="259"/>
      <c r="H1550" s="260"/>
      <c r="I1550" s="148"/>
      <c r="J1550" s="148"/>
    </row>
    <row r="1551" spans="2:11" ht="15.75" hidden="1" customHeight="1" outlineLevel="2" x14ac:dyDescent="0.25">
      <c r="B1551" s="237" t="s">
        <v>1327</v>
      </c>
      <c r="C1551" s="238"/>
      <c r="D1551" s="261"/>
      <c r="E1551" s="249"/>
      <c r="F1551" s="249"/>
      <c r="G1551" s="249"/>
      <c r="H1551" s="250"/>
      <c r="I1551" s="148"/>
      <c r="J1551" s="148"/>
    </row>
    <row r="1552" spans="2:11" ht="15.75" hidden="1" customHeight="1" outlineLevel="2" x14ac:dyDescent="0.25">
      <c r="B1552" s="237" t="s">
        <v>1328</v>
      </c>
      <c r="C1552" s="238"/>
      <c r="D1552" s="239"/>
      <c r="E1552" s="239"/>
      <c r="F1552" s="239"/>
      <c r="G1552" s="239"/>
      <c r="H1552" s="240"/>
      <c r="I1552" s="148"/>
      <c r="J1552" s="148"/>
    </row>
    <row r="1553" spans="2:11" ht="15.75" hidden="1" customHeight="1" outlineLevel="2" x14ac:dyDescent="0.25">
      <c r="B1553" s="237" t="s">
        <v>1284</v>
      </c>
      <c r="C1553" s="238"/>
      <c r="D1553" s="239"/>
      <c r="E1553" s="239"/>
      <c r="F1553" s="239"/>
      <c r="G1553" s="239"/>
      <c r="H1553" s="240"/>
      <c r="I1553" s="148"/>
      <c r="J1553" s="148"/>
    </row>
    <row r="1554" spans="2:11" ht="15.75" hidden="1" customHeight="1" outlineLevel="2" x14ac:dyDescent="0.25">
      <c r="B1554" s="237" t="s">
        <v>1285</v>
      </c>
      <c r="C1554" s="238"/>
      <c r="D1554" s="241"/>
      <c r="E1554" s="241"/>
      <c r="F1554" s="241"/>
      <c r="G1554" s="241"/>
      <c r="H1554" s="242"/>
      <c r="I1554" s="148"/>
      <c r="J1554" s="148"/>
    </row>
    <row r="1555" spans="2:11" ht="15.75" hidden="1" customHeight="1" outlineLevel="1" x14ac:dyDescent="0.25">
      <c r="B1555" s="211"/>
      <c r="C1555" s="245"/>
      <c r="D1555" s="245"/>
      <c r="E1555" s="245"/>
      <c r="F1555" s="245"/>
      <c r="G1555" s="245"/>
      <c r="H1555" s="246"/>
      <c r="I1555" s="148"/>
      <c r="J1555" s="148"/>
    </row>
    <row r="1556" spans="2:11" ht="15.75" hidden="1" customHeight="1" outlineLevel="2" x14ac:dyDescent="0.25">
      <c r="B1556" s="237" t="s">
        <v>49</v>
      </c>
      <c r="C1556" s="238"/>
      <c r="D1556" s="213" t="str">
        <f>IF($D$291="","potrebné vyplniť v bode 1.9",$D$291)</f>
        <v>potrebné vyplniť v bode 1.9</v>
      </c>
      <c r="E1556" s="247"/>
      <c r="F1556" s="247"/>
      <c r="G1556" s="247"/>
      <c r="H1556" s="248"/>
      <c r="I1556" s="148"/>
      <c r="J1556" s="148"/>
    </row>
    <row r="1557" spans="2:11" ht="15.75" hidden="1" customHeight="1" outlineLevel="2" x14ac:dyDescent="0.25">
      <c r="B1557" s="237" t="s">
        <v>237</v>
      </c>
      <c r="C1557" s="238"/>
      <c r="D1557" s="249"/>
      <c r="E1557" s="249"/>
      <c r="F1557" s="249"/>
      <c r="G1557" s="249"/>
      <c r="H1557" s="250"/>
      <c r="I1557" s="148"/>
      <c r="J1557" t="str">
        <f>LEFT(D1557,1)</f>
        <v/>
      </c>
    </row>
    <row r="1558" spans="2:11" ht="15.75" hidden="1" customHeight="1" outlineLevel="2" x14ac:dyDescent="0.25">
      <c r="B1558" s="237" t="s">
        <v>1283</v>
      </c>
      <c r="C1558" s="238"/>
      <c r="D1558" s="247" t="str">
        <f>$D$365</f>
        <v/>
      </c>
      <c r="E1558" s="247"/>
      <c r="F1558" s="247"/>
      <c r="G1558" s="247"/>
      <c r="H1558" s="248"/>
      <c r="I1558" s="148"/>
      <c r="J1558"/>
    </row>
    <row r="1559" spans="2:11" ht="15.75" hidden="1" customHeight="1" outlineLevel="2" x14ac:dyDescent="0.25">
      <c r="B1559" s="237" t="s">
        <v>238</v>
      </c>
      <c r="C1559" s="238"/>
      <c r="D1559" s="251"/>
      <c r="E1559" s="251"/>
      <c r="F1559" s="251"/>
      <c r="G1559" s="251"/>
      <c r="H1559" s="252"/>
      <c r="I1559" s="148"/>
      <c r="J1559" t="str">
        <f>LEFT(D1559,1)</f>
        <v/>
      </c>
      <c r="K1559" s="45" t="str">
        <f>IF(D1559="","",IF(J1559=J1557,"","Projektová aktivita nespadá pod zvolený typ aktivity (rovnaké začiatočné písmená)"))</f>
        <v/>
      </c>
    </row>
    <row r="1560" spans="2:11" ht="15.75" hidden="1" customHeight="1" outlineLevel="2" x14ac:dyDescent="0.25">
      <c r="B1560" s="253" t="s">
        <v>50</v>
      </c>
      <c r="C1560" s="254"/>
      <c r="D1560" s="255"/>
      <c r="E1560" s="256"/>
      <c r="F1560" s="256"/>
      <c r="G1560" s="256"/>
      <c r="H1560" s="257"/>
      <c r="I1560" s="148"/>
      <c r="J1560" s="148"/>
    </row>
    <row r="1561" spans="2:11" ht="15.75" hidden="1" customHeight="1" outlineLevel="2" x14ac:dyDescent="0.25">
      <c r="B1561" s="253" t="s">
        <v>1339</v>
      </c>
      <c r="C1561" s="254"/>
      <c r="D1561" s="258" t="str">
        <f>IF(D1559="","",LOOKUP(D1559,Čiselník2!$H$3:$H$481,Čiselník2!$I$3:$I$481))</f>
        <v/>
      </c>
      <c r="E1561" s="259"/>
      <c r="F1561" s="259"/>
      <c r="G1561" s="259"/>
      <c r="H1561" s="260"/>
      <c r="I1561" s="148"/>
      <c r="J1561" s="148"/>
    </row>
    <row r="1562" spans="2:11" ht="15.75" hidden="1" customHeight="1" outlineLevel="2" x14ac:dyDescent="0.25">
      <c r="B1562" s="237" t="s">
        <v>1327</v>
      </c>
      <c r="C1562" s="238"/>
      <c r="D1562" s="261"/>
      <c r="E1562" s="249"/>
      <c r="F1562" s="249"/>
      <c r="G1562" s="249"/>
      <c r="H1562" s="250"/>
      <c r="I1562" s="148"/>
      <c r="J1562" s="148"/>
    </row>
    <row r="1563" spans="2:11" ht="15.75" hidden="1" customHeight="1" outlineLevel="2" x14ac:dyDescent="0.25">
      <c r="B1563" s="237" t="s">
        <v>1328</v>
      </c>
      <c r="C1563" s="238"/>
      <c r="D1563" s="239"/>
      <c r="E1563" s="239"/>
      <c r="F1563" s="239"/>
      <c r="G1563" s="239"/>
      <c r="H1563" s="240"/>
      <c r="I1563" s="148"/>
      <c r="J1563" s="148"/>
    </row>
    <row r="1564" spans="2:11" ht="15.75" hidden="1" customHeight="1" outlineLevel="2" x14ac:dyDescent="0.25">
      <c r="B1564" s="237" t="s">
        <v>1284</v>
      </c>
      <c r="C1564" s="238"/>
      <c r="D1564" s="239"/>
      <c r="E1564" s="239"/>
      <c r="F1564" s="239"/>
      <c r="G1564" s="239"/>
      <c r="H1564" s="240"/>
      <c r="I1564" s="148"/>
      <c r="J1564" s="148"/>
    </row>
    <row r="1565" spans="2:11" ht="15.75" hidden="1" customHeight="1" outlineLevel="2" x14ac:dyDescent="0.25">
      <c r="B1565" s="237" t="s">
        <v>1285</v>
      </c>
      <c r="C1565" s="238"/>
      <c r="D1565" s="241"/>
      <c r="E1565" s="241"/>
      <c r="F1565" s="241"/>
      <c r="G1565" s="241"/>
      <c r="H1565" s="242"/>
      <c r="I1565" s="148"/>
      <c r="J1565" s="148"/>
    </row>
    <row r="1566" spans="2:11" ht="15.75" hidden="1" customHeight="1" outlineLevel="1" x14ac:dyDescent="0.25">
      <c r="B1566" s="211"/>
      <c r="C1566" s="245"/>
      <c r="D1566" s="245"/>
      <c r="E1566" s="245"/>
      <c r="F1566" s="245"/>
      <c r="G1566" s="245"/>
      <c r="H1566" s="246"/>
      <c r="I1566" s="148"/>
      <c r="J1566" s="148"/>
    </row>
    <row r="1567" spans="2:11" ht="15.75" hidden="1" customHeight="1" outlineLevel="2" x14ac:dyDescent="0.25">
      <c r="B1567" s="237" t="s">
        <v>49</v>
      </c>
      <c r="C1567" s="238"/>
      <c r="D1567" s="247" t="str">
        <f>IF($D$291="","potrebné vyplniť v bode 1.9",$D$291)</f>
        <v>potrebné vyplniť v bode 1.9</v>
      </c>
      <c r="E1567" s="247"/>
      <c r="F1567" s="247"/>
      <c r="G1567" s="247"/>
      <c r="H1567" s="248"/>
      <c r="I1567" s="148"/>
      <c r="J1567" s="148"/>
    </row>
    <row r="1568" spans="2:11" ht="15.75" hidden="1" customHeight="1" outlineLevel="2" x14ac:dyDescent="0.25">
      <c r="B1568" s="237" t="s">
        <v>237</v>
      </c>
      <c r="C1568" s="238"/>
      <c r="D1568" s="249"/>
      <c r="E1568" s="249"/>
      <c r="F1568" s="249"/>
      <c r="G1568" s="249"/>
      <c r="H1568" s="250"/>
      <c r="I1568" s="148"/>
      <c r="J1568" t="str">
        <f>LEFT(D1568,1)</f>
        <v/>
      </c>
    </row>
    <row r="1569" spans="2:11" ht="15.75" hidden="1" customHeight="1" outlineLevel="2" x14ac:dyDescent="0.25">
      <c r="B1569" s="237" t="s">
        <v>1283</v>
      </c>
      <c r="C1569" s="238"/>
      <c r="D1569" s="247" t="str">
        <f>$D$365</f>
        <v/>
      </c>
      <c r="E1569" s="247"/>
      <c r="F1569" s="247"/>
      <c r="G1569" s="247"/>
      <c r="H1569" s="248"/>
      <c r="I1569" s="148"/>
      <c r="J1569"/>
    </row>
    <row r="1570" spans="2:11" ht="15.75" hidden="1" customHeight="1" outlineLevel="2" x14ac:dyDescent="0.25">
      <c r="B1570" s="237" t="s">
        <v>238</v>
      </c>
      <c r="C1570" s="238"/>
      <c r="D1570" s="251"/>
      <c r="E1570" s="251"/>
      <c r="F1570" s="251"/>
      <c r="G1570" s="251"/>
      <c r="H1570" s="252"/>
      <c r="I1570" s="148"/>
      <c r="J1570" t="str">
        <f>LEFT(D1570,1)</f>
        <v/>
      </c>
      <c r="K1570" s="45" t="str">
        <f>IF(D1570="","",IF(J1570=J1568,"","Projektová aktivita nespadá pod zvolený typ aktivity (rovnaké začiatočné písmená)"))</f>
        <v/>
      </c>
    </row>
    <row r="1571" spans="2:11" ht="15.75" hidden="1" customHeight="1" outlineLevel="2" x14ac:dyDescent="0.25">
      <c r="B1571" s="253" t="s">
        <v>50</v>
      </c>
      <c r="C1571" s="254"/>
      <c r="D1571" s="255"/>
      <c r="E1571" s="256"/>
      <c r="F1571" s="256"/>
      <c r="G1571" s="256"/>
      <c r="H1571" s="257"/>
      <c r="I1571" s="148"/>
      <c r="J1571" s="148"/>
    </row>
    <row r="1572" spans="2:11" ht="15.75" hidden="1" customHeight="1" outlineLevel="2" x14ac:dyDescent="0.25">
      <c r="B1572" s="253" t="s">
        <v>1339</v>
      </c>
      <c r="C1572" s="254"/>
      <c r="D1572" s="258" t="str">
        <f>IF(D1570="","",LOOKUP(D1570,Čiselník2!$H$3:$H$481,Čiselník2!$I$3:$I$481))</f>
        <v/>
      </c>
      <c r="E1572" s="259"/>
      <c r="F1572" s="259"/>
      <c r="G1572" s="259"/>
      <c r="H1572" s="260"/>
      <c r="I1572" s="148"/>
      <c r="J1572" s="148"/>
    </row>
    <row r="1573" spans="2:11" ht="15.75" hidden="1" customHeight="1" outlineLevel="2" x14ac:dyDescent="0.25">
      <c r="B1573" s="237" t="s">
        <v>1327</v>
      </c>
      <c r="C1573" s="238"/>
      <c r="D1573" s="261"/>
      <c r="E1573" s="249"/>
      <c r="F1573" s="249"/>
      <c r="G1573" s="249"/>
      <c r="H1573" s="250"/>
      <c r="I1573" s="148"/>
      <c r="J1573" s="148"/>
    </row>
    <row r="1574" spans="2:11" ht="15.75" hidden="1" customHeight="1" outlineLevel="2" x14ac:dyDescent="0.25">
      <c r="B1574" s="237" t="s">
        <v>1328</v>
      </c>
      <c r="C1574" s="238"/>
      <c r="D1574" s="239"/>
      <c r="E1574" s="239"/>
      <c r="F1574" s="239"/>
      <c r="G1574" s="239"/>
      <c r="H1574" s="240"/>
      <c r="I1574" s="148"/>
      <c r="J1574" s="148"/>
    </row>
    <row r="1575" spans="2:11" ht="15.75" hidden="1" customHeight="1" outlineLevel="2" x14ac:dyDescent="0.25">
      <c r="B1575" s="237" t="s">
        <v>1284</v>
      </c>
      <c r="C1575" s="238"/>
      <c r="D1575" s="239"/>
      <c r="E1575" s="239"/>
      <c r="F1575" s="239"/>
      <c r="G1575" s="239"/>
      <c r="H1575" s="240"/>
      <c r="I1575" s="148"/>
      <c r="J1575" s="148"/>
    </row>
    <row r="1576" spans="2:11" ht="15.75" hidden="1" customHeight="1" outlineLevel="2" x14ac:dyDescent="0.25">
      <c r="B1576" s="237" t="s">
        <v>1285</v>
      </c>
      <c r="C1576" s="238"/>
      <c r="D1576" s="241"/>
      <c r="E1576" s="241"/>
      <c r="F1576" s="241"/>
      <c r="G1576" s="241"/>
      <c r="H1576" s="242"/>
      <c r="I1576" s="148"/>
      <c r="J1576" s="148"/>
    </row>
    <row r="1577" spans="2:11" ht="15.75" hidden="1" customHeight="1" outlineLevel="1" x14ac:dyDescent="0.25">
      <c r="B1577" s="211"/>
      <c r="C1577" s="245"/>
      <c r="D1577" s="245"/>
      <c r="E1577" s="245"/>
      <c r="F1577" s="245"/>
      <c r="G1577" s="245"/>
      <c r="H1577" s="246"/>
      <c r="I1577" s="148"/>
      <c r="J1577" s="148"/>
    </row>
    <row r="1578" spans="2:11" ht="15.75" hidden="1" customHeight="1" outlineLevel="2" x14ac:dyDescent="0.25">
      <c r="B1578" s="237" t="s">
        <v>49</v>
      </c>
      <c r="C1578" s="238"/>
      <c r="D1578" s="247" t="str">
        <f>IF($D$291="","potrebné vyplniť v bode 1.9",$D$291)</f>
        <v>potrebné vyplniť v bode 1.9</v>
      </c>
      <c r="E1578" s="247"/>
      <c r="F1578" s="247"/>
      <c r="G1578" s="247"/>
      <c r="H1578" s="248"/>
      <c r="I1578" s="148"/>
      <c r="J1578" s="148"/>
    </row>
    <row r="1579" spans="2:11" ht="15.75" hidden="1" customHeight="1" outlineLevel="2" x14ac:dyDescent="0.25">
      <c r="B1579" s="237" t="s">
        <v>237</v>
      </c>
      <c r="C1579" s="238"/>
      <c r="D1579" s="249"/>
      <c r="E1579" s="249"/>
      <c r="F1579" s="249"/>
      <c r="G1579" s="249"/>
      <c r="H1579" s="250"/>
      <c r="I1579" s="148"/>
      <c r="J1579" t="str">
        <f>LEFT(D1579,1)</f>
        <v/>
      </c>
    </row>
    <row r="1580" spans="2:11" ht="15.75" hidden="1" customHeight="1" outlineLevel="2" x14ac:dyDescent="0.25">
      <c r="B1580" s="237" t="s">
        <v>1283</v>
      </c>
      <c r="C1580" s="238"/>
      <c r="D1580" s="247" t="str">
        <f>$D$365</f>
        <v/>
      </c>
      <c r="E1580" s="247"/>
      <c r="F1580" s="247"/>
      <c r="G1580" s="247"/>
      <c r="H1580" s="248"/>
      <c r="I1580" s="148"/>
      <c r="J1580"/>
    </row>
    <row r="1581" spans="2:11" ht="15.75" hidden="1" customHeight="1" outlineLevel="2" x14ac:dyDescent="0.25">
      <c r="B1581" s="237" t="s">
        <v>238</v>
      </c>
      <c r="C1581" s="238"/>
      <c r="D1581" s="251"/>
      <c r="E1581" s="251"/>
      <c r="F1581" s="251"/>
      <c r="G1581" s="251"/>
      <c r="H1581" s="252"/>
      <c r="I1581" s="148"/>
      <c r="J1581" t="str">
        <f>LEFT(D1581,1)</f>
        <v/>
      </c>
      <c r="K1581" s="45" t="str">
        <f>IF(D1581="","",IF(J1581=J1579,"","Projektová aktivita nespadá pod zvolený typ aktivity (rovnaké začiatočné písmená)"))</f>
        <v/>
      </c>
    </row>
    <row r="1582" spans="2:11" ht="15.75" hidden="1" customHeight="1" outlineLevel="2" x14ac:dyDescent="0.25">
      <c r="B1582" s="253" t="s">
        <v>50</v>
      </c>
      <c r="C1582" s="254"/>
      <c r="D1582" s="255"/>
      <c r="E1582" s="256"/>
      <c r="F1582" s="256"/>
      <c r="G1582" s="256"/>
      <c r="H1582" s="257"/>
      <c r="I1582" s="148"/>
      <c r="J1582" s="148"/>
    </row>
    <row r="1583" spans="2:11" ht="15.75" hidden="1" customHeight="1" outlineLevel="2" x14ac:dyDescent="0.25">
      <c r="B1583" s="253" t="s">
        <v>1339</v>
      </c>
      <c r="C1583" s="254"/>
      <c r="D1583" s="258" t="str">
        <f>IF(D1581="","",LOOKUP(D1581,Čiselník2!$H$3:$H$481,Čiselník2!$I$3:$I$481))</f>
        <v/>
      </c>
      <c r="E1583" s="259"/>
      <c r="F1583" s="259"/>
      <c r="G1583" s="259"/>
      <c r="H1583" s="260"/>
      <c r="I1583" s="148"/>
      <c r="J1583" s="148"/>
    </row>
    <row r="1584" spans="2:11" ht="15.75" hidden="1" customHeight="1" outlineLevel="2" x14ac:dyDescent="0.25">
      <c r="B1584" s="237" t="s">
        <v>1327</v>
      </c>
      <c r="C1584" s="238"/>
      <c r="D1584" s="261"/>
      <c r="E1584" s="249"/>
      <c r="F1584" s="249"/>
      <c r="G1584" s="249"/>
      <c r="H1584" s="250"/>
      <c r="I1584" s="148"/>
      <c r="J1584" s="148"/>
    </row>
    <row r="1585" spans="2:11" ht="15.75" hidden="1" customHeight="1" outlineLevel="2" x14ac:dyDescent="0.25">
      <c r="B1585" s="237" t="s">
        <v>1328</v>
      </c>
      <c r="C1585" s="238"/>
      <c r="D1585" s="239"/>
      <c r="E1585" s="239"/>
      <c r="F1585" s="239"/>
      <c r="G1585" s="239"/>
      <c r="H1585" s="240"/>
      <c r="I1585" s="148"/>
      <c r="J1585" s="148"/>
    </row>
    <row r="1586" spans="2:11" ht="15.75" hidden="1" customHeight="1" outlineLevel="2" x14ac:dyDescent="0.25">
      <c r="B1586" s="237" t="s">
        <v>1284</v>
      </c>
      <c r="C1586" s="238"/>
      <c r="D1586" s="239"/>
      <c r="E1586" s="239"/>
      <c r="F1586" s="239"/>
      <c r="G1586" s="239"/>
      <c r="H1586" s="240"/>
      <c r="I1586" s="148"/>
      <c r="J1586" s="148"/>
    </row>
    <row r="1587" spans="2:11" ht="15.75" hidden="1" customHeight="1" outlineLevel="2" x14ac:dyDescent="0.25">
      <c r="B1587" s="237" t="s">
        <v>1285</v>
      </c>
      <c r="C1587" s="238"/>
      <c r="D1587" s="241"/>
      <c r="E1587" s="241"/>
      <c r="F1587" s="241"/>
      <c r="G1587" s="241"/>
      <c r="H1587" s="242"/>
      <c r="I1587" s="148"/>
      <c r="J1587" s="148"/>
    </row>
    <row r="1588" spans="2:11" ht="15.75" hidden="1" customHeight="1" outlineLevel="1" x14ac:dyDescent="0.25">
      <c r="B1588" s="211"/>
      <c r="C1588" s="245"/>
      <c r="D1588" s="245"/>
      <c r="E1588" s="245"/>
      <c r="F1588" s="245"/>
      <c r="G1588" s="245"/>
      <c r="H1588" s="246"/>
      <c r="I1588" s="148"/>
      <c r="J1588" s="148"/>
    </row>
    <row r="1589" spans="2:11" ht="15.75" hidden="1" customHeight="1" outlineLevel="2" x14ac:dyDescent="0.25">
      <c r="B1589" s="237" t="s">
        <v>49</v>
      </c>
      <c r="C1589" s="238"/>
      <c r="D1589" s="247" t="str">
        <f>IF($D$291="","potrebné vyplniť v bode 1.9",$D$291)</f>
        <v>potrebné vyplniť v bode 1.9</v>
      </c>
      <c r="E1589" s="247"/>
      <c r="F1589" s="247"/>
      <c r="G1589" s="247"/>
      <c r="H1589" s="248"/>
      <c r="I1589" s="148"/>
      <c r="J1589" s="148"/>
    </row>
    <row r="1590" spans="2:11" ht="15.75" hidden="1" customHeight="1" outlineLevel="2" x14ac:dyDescent="0.25">
      <c r="B1590" s="237" t="s">
        <v>237</v>
      </c>
      <c r="C1590" s="238"/>
      <c r="D1590" s="249"/>
      <c r="E1590" s="249"/>
      <c r="F1590" s="249"/>
      <c r="G1590" s="249"/>
      <c r="H1590" s="250"/>
      <c r="I1590" s="148"/>
      <c r="J1590" t="str">
        <f>LEFT(D1590,1)</f>
        <v/>
      </c>
    </row>
    <row r="1591" spans="2:11" ht="15.75" hidden="1" customHeight="1" outlineLevel="2" x14ac:dyDescent="0.25">
      <c r="B1591" s="237" t="s">
        <v>1283</v>
      </c>
      <c r="C1591" s="238"/>
      <c r="D1591" s="247" t="str">
        <f>$D$365</f>
        <v/>
      </c>
      <c r="E1591" s="247"/>
      <c r="F1591" s="247"/>
      <c r="G1591" s="247"/>
      <c r="H1591" s="248"/>
      <c r="I1591" s="148"/>
      <c r="J1591"/>
    </row>
    <row r="1592" spans="2:11" ht="15.75" hidden="1" customHeight="1" outlineLevel="2" x14ac:dyDescent="0.25">
      <c r="B1592" s="237" t="s">
        <v>238</v>
      </c>
      <c r="C1592" s="238"/>
      <c r="D1592" s="251"/>
      <c r="E1592" s="251"/>
      <c r="F1592" s="251"/>
      <c r="G1592" s="251"/>
      <c r="H1592" s="252"/>
      <c r="I1592" s="148"/>
      <c r="J1592" t="str">
        <f>LEFT(D1592,1)</f>
        <v/>
      </c>
      <c r="K1592" s="45" t="str">
        <f>IF(D1592="","",IF(J1592=J1590,"","Projektová aktivita nespadá pod zvolený typ aktivity (rovnaké začiatočné písmená)"))</f>
        <v/>
      </c>
    </row>
    <row r="1593" spans="2:11" ht="15.75" hidden="1" customHeight="1" outlineLevel="2" x14ac:dyDescent="0.25">
      <c r="B1593" s="253" t="s">
        <v>50</v>
      </c>
      <c r="C1593" s="254"/>
      <c r="D1593" s="255"/>
      <c r="E1593" s="256"/>
      <c r="F1593" s="256"/>
      <c r="G1593" s="256"/>
      <c r="H1593" s="257"/>
      <c r="I1593" s="148"/>
      <c r="J1593" s="148"/>
    </row>
    <row r="1594" spans="2:11" ht="15.75" hidden="1" customHeight="1" outlineLevel="2" x14ac:dyDescent="0.25">
      <c r="B1594" s="253" t="s">
        <v>1339</v>
      </c>
      <c r="C1594" s="254"/>
      <c r="D1594" s="258" t="str">
        <f>IF(D1592="","",LOOKUP(D1592,Čiselník2!$H$3:$H$481,Čiselník2!$I$3:$I$481))</f>
        <v/>
      </c>
      <c r="E1594" s="259"/>
      <c r="F1594" s="259"/>
      <c r="G1594" s="259"/>
      <c r="H1594" s="260"/>
      <c r="I1594" s="148"/>
      <c r="J1594" s="148"/>
    </row>
    <row r="1595" spans="2:11" ht="15.75" hidden="1" customHeight="1" outlineLevel="2" x14ac:dyDescent="0.25">
      <c r="B1595" s="237" t="s">
        <v>1327</v>
      </c>
      <c r="C1595" s="238"/>
      <c r="D1595" s="261"/>
      <c r="E1595" s="249"/>
      <c r="F1595" s="249"/>
      <c r="G1595" s="249"/>
      <c r="H1595" s="250"/>
      <c r="I1595" s="148"/>
      <c r="J1595" s="148"/>
    </row>
    <row r="1596" spans="2:11" ht="15.75" hidden="1" customHeight="1" outlineLevel="2" x14ac:dyDescent="0.25">
      <c r="B1596" s="237" t="s">
        <v>1328</v>
      </c>
      <c r="C1596" s="238"/>
      <c r="D1596" s="239"/>
      <c r="E1596" s="239"/>
      <c r="F1596" s="239"/>
      <c r="G1596" s="239"/>
      <c r="H1596" s="240"/>
      <c r="I1596" s="148"/>
      <c r="J1596" s="148"/>
    </row>
    <row r="1597" spans="2:11" ht="15.75" hidden="1" customHeight="1" outlineLevel="2" x14ac:dyDescent="0.25">
      <c r="B1597" s="237" t="s">
        <v>1284</v>
      </c>
      <c r="C1597" s="238"/>
      <c r="D1597" s="239"/>
      <c r="E1597" s="239"/>
      <c r="F1597" s="239"/>
      <c r="G1597" s="239"/>
      <c r="H1597" s="240"/>
      <c r="I1597" s="148"/>
      <c r="J1597" s="148"/>
    </row>
    <row r="1598" spans="2:11" ht="15.75" hidden="1" customHeight="1" outlineLevel="2" x14ac:dyDescent="0.25">
      <c r="B1598" s="237" t="s">
        <v>1285</v>
      </c>
      <c r="C1598" s="238"/>
      <c r="D1598" s="241"/>
      <c r="E1598" s="241"/>
      <c r="F1598" s="241"/>
      <c r="G1598" s="241"/>
      <c r="H1598" s="242"/>
      <c r="I1598" s="148"/>
      <c r="J1598" s="148"/>
    </row>
    <row r="1599" spans="2:11" ht="15.75" hidden="1" customHeight="1" outlineLevel="1" x14ac:dyDescent="0.25">
      <c r="B1599" s="211"/>
      <c r="C1599" s="245"/>
      <c r="D1599" s="245"/>
      <c r="E1599" s="245"/>
      <c r="F1599" s="245"/>
      <c r="G1599" s="245"/>
      <c r="H1599" s="246"/>
      <c r="I1599" s="148"/>
      <c r="J1599" s="148"/>
    </row>
    <row r="1600" spans="2:11" ht="15.75" hidden="1" customHeight="1" outlineLevel="2" x14ac:dyDescent="0.25">
      <c r="B1600" s="237" t="s">
        <v>49</v>
      </c>
      <c r="C1600" s="238"/>
      <c r="D1600" s="247" t="str">
        <f>IF($D$291="","potrebné vyplniť v bode 1.9",$D$291)</f>
        <v>potrebné vyplniť v bode 1.9</v>
      </c>
      <c r="E1600" s="247"/>
      <c r="F1600" s="247"/>
      <c r="G1600" s="247"/>
      <c r="H1600" s="248"/>
      <c r="I1600" s="148"/>
      <c r="J1600" s="148"/>
    </row>
    <row r="1601" spans="2:11" ht="15.75" hidden="1" customHeight="1" outlineLevel="2" x14ac:dyDescent="0.25">
      <c r="B1601" s="237" t="s">
        <v>237</v>
      </c>
      <c r="C1601" s="238"/>
      <c r="D1601" s="249"/>
      <c r="E1601" s="249"/>
      <c r="F1601" s="249"/>
      <c r="G1601" s="249"/>
      <c r="H1601" s="250"/>
      <c r="I1601" s="148"/>
      <c r="J1601" t="str">
        <f>LEFT(D1601,1)</f>
        <v/>
      </c>
    </row>
    <row r="1602" spans="2:11" ht="15.75" hidden="1" customHeight="1" outlineLevel="2" x14ac:dyDescent="0.25">
      <c r="B1602" s="237" t="s">
        <v>1283</v>
      </c>
      <c r="C1602" s="238"/>
      <c r="D1602" s="247" t="str">
        <f>$D$365</f>
        <v/>
      </c>
      <c r="E1602" s="247"/>
      <c r="F1602" s="247"/>
      <c r="G1602" s="247"/>
      <c r="H1602" s="248"/>
      <c r="I1602" s="148"/>
      <c r="J1602"/>
    </row>
    <row r="1603" spans="2:11" ht="15.75" hidden="1" customHeight="1" outlineLevel="2" x14ac:dyDescent="0.25">
      <c r="B1603" s="237" t="s">
        <v>238</v>
      </c>
      <c r="C1603" s="238"/>
      <c r="D1603" s="251"/>
      <c r="E1603" s="251"/>
      <c r="F1603" s="251"/>
      <c r="G1603" s="251"/>
      <c r="H1603" s="252"/>
      <c r="I1603" s="148"/>
      <c r="J1603" t="str">
        <f>LEFT(D1603,1)</f>
        <v/>
      </c>
      <c r="K1603" s="45" t="str">
        <f>IF(D1603="","",IF(J1603=J1601,"","Projektová aktivita nespadá pod zvolený typ aktivity (rovnaké začiatočné písmená)"))</f>
        <v/>
      </c>
    </row>
    <row r="1604" spans="2:11" ht="15.75" hidden="1" customHeight="1" outlineLevel="2" x14ac:dyDescent="0.25">
      <c r="B1604" s="253" t="s">
        <v>50</v>
      </c>
      <c r="C1604" s="254"/>
      <c r="D1604" s="255"/>
      <c r="E1604" s="256"/>
      <c r="F1604" s="256"/>
      <c r="G1604" s="256"/>
      <c r="H1604" s="257"/>
      <c r="I1604" s="148"/>
      <c r="J1604" s="148"/>
    </row>
    <row r="1605" spans="2:11" ht="15.75" hidden="1" customHeight="1" outlineLevel="2" x14ac:dyDescent="0.25">
      <c r="B1605" s="253" t="s">
        <v>1339</v>
      </c>
      <c r="C1605" s="254"/>
      <c r="D1605" s="258" t="str">
        <f>IF(D1603="","",LOOKUP(D1603,Čiselník2!$H$3:$H$481,Čiselník2!$I$3:$I$481))</f>
        <v/>
      </c>
      <c r="E1605" s="259"/>
      <c r="F1605" s="259"/>
      <c r="G1605" s="259"/>
      <c r="H1605" s="260"/>
      <c r="I1605" s="148"/>
      <c r="J1605" s="148"/>
    </row>
    <row r="1606" spans="2:11" ht="15.75" hidden="1" customHeight="1" outlineLevel="2" x14ac:dyDescent="0.25">
      <c r="B1606" s="237" t="s">
        <v>1327</v>
      </c>
      <c r="C1606" s="238"/>
      <c r="D1606" s="261"/>
      <c r="E1606" s="249"/>
      <c r="F1606" s="249"/>
      <c r="G1606" s="249"/>
      <c r="H1606" s="250"/>
      <c r="I1606" s="148"/>
      <c r="J1606" s="148"/>
    </row>
    <row r="1607" spans="2:11" ht="15.75" hidden="1" customHeight="1" outlineLevel="2" x14ac:dyDescent="0.25">
      <c r="B1607" s="237" t="s">
        <v>1328</v>
      </c>
      <c r="C1607" s="238"/>
      <c r="D1607" s="239"/>
      <c r="E1607" s="239"/>
      <c r="F1607" s="239"/>
      <c r="G1607" s="239"/>
      <c r="H1607" s="240"/>
      <c r="I1607" s="148"/>
      <c r="J1607" s="148"/>
    </row>
    <row r="1608" spans="2:11" ht="15.75" hidden="1" customHeight="1" outlineLevel="2" x14ac:dyDescent="0.25">
      <c r="B1608" s="237" t="s">
        <v>1284</v>
      </c>
      <c r="C1608" s="238"/>
      <c r="D1608" s="239"/>
      <c r="E1608" s="239"/>
      <c r="F1608" s="239"/>
      <c r="G1608" s="239"/>
      <c r="H1608" s="240"/>
      <c r="I1608" s="148"/>
      <c r="J1608" s="148"/>
    </row>
    <row r="1609" spans="2:11" ht="15.75" hidden="1" customHeight="1" outlineLevel="2" x14ac:dyDescent="0.25">
      <c r="B1609" s="237" t="s">
        <v>1285</v>
      </c>
      <c r="C1609" s="238"/>
      <c r="D1609" s="241"/>
      <c r="E1609" s="241"/>
      <c r="F1609" s="241"/>
      <c r="G1609" s="241"/>
      <c r="H1609" s="242"/>
      <c r="I1609" s="148"/>
      <c r="J1609" s="148"/>
    </row>
    <row r="1610" spans="2:11" ht="11.25" hidden="1" customHeight="1" outlineLevel="1" x14ac:dyDescent="0.25">
      <c r="B1610" s="118"/>
      <c r="C1610" s="118"/>
      <c r="D1610" s="119"/>
      <c r="E1610" s="119"/>
      <c r="F1610" s="119"/>
      <c r="G1610" s="119"/>
      <c r="H1610" s="119"/>
      <c r="I1610" s="148"/>
      <c r="J1610" s="148"/>
    </row>
    <row r="1611" spans="2:11" ht="16.5" collapsed="1" x14ac:dyDescent="0.25">
      <c r="B1611" s="211" t="s">
        <v>1426</v>
      </c>
      <c r="C1611" s="245"/>
      <c r="D1611" s="245"/>
      <c r="E1611" s="245"/>
      <c r="F1611" s="245"/>
      <c r="G1611" s="245"/>
      <c r="H1611" s="246"/>
      <c r="I1611" s="148"/>
      <c r="J1611" s="148"/>
    </row>
    <row r="1612" spans="2:11" ht="15.75" hidden="1" customHeight="1" outlineLevel="1" x14ac:dyDescent="0.25">
      <c r="B1612" s="237" t="s">
        <v>49</v>
      </c>
      <c r="C1612" s="238"/>
      <c r="D1612" s="247" t="str">
        <f>IF($D$325="","potrebné vyplniť v bode 1.10",$D$325)</f>
        <v>potrebné vyplniť v bode 1.10</v>
      </c>
      <c r="E1612" s="247"/>
      <c r="F1612" s="247"/>
      <c r="G1612" s="247"/>
      <c r="H1612" s="248"/>
      <c r="I1612" s="148"/>
      <c r="J1612" s="148"/>
    </row>
    <row r="1613" spans="2:11" ht="15.75" hidden="1" customHeight="1" outlineLevel="1" x14ac:dyDescent="0.25">
      <c r="B1613" s="237" t="s">
        <v>237</v>
      </c>
      <c r="C1613" s="238"/>
      <c r="D1613" s="249"/>
      <c r="E1613" s="249"/>
      <c r="F1613" s="249"/>
      <c r="G1613" s="249"/>
      <c r="H1613" s="250"/>
      <c r="I1613" s="148"/>
      <c r="J1613" t="str">
        <f>LEFT(D1613,1)</f>
        <v/>
      </c>
    </row>
    <row r="1614" spans="2:11" ht="15.75" hidden="1" customHeight="1" outlineLevel="1" x14ac:dyDescent="0.25">
      <c r="B1614" s="237" t="s">
        <v>1283</v>
      </c>
      <c r="C1614" s="238"/>
      <c r="D1614" s="247" t="str">
        <f>$D$365</f>
        <v/>
      </c>
      <c r="E1614" s="247"/>
      <c r="F1614" s="247"/>
      <c r="G1614" s="247"/>
      <c r="H1614" s="248"/>
      <c r="I1614" s="148"/>
      <c r="J1614"/>
    </row>
    <row r="1615" spans="2:11" ht="15.75" hidden="1" customHeight="1" outlineLevel="1" x14ac:dyDescent="0.25">
      <c r="B1615" s="237" t="s">
        <v>238</v>
      </c>
      <c r="C1615" s="238"/>
      <c r="D1615" s="251"/>
      <c r="E1615" s="251"/>
      <c r="F1615" s="251"/>
      <c r="G1615" s="251"/>
      <c r="H1615" s="252"/>
      <c r="I1615" s="148"/>
      <c r="J1615" t="str">
        <f>LEFT(D1615,1)</f>
        <v/>
      </c>
      <c r="K1615" s="45" t="str">
        <f>IF(D1615="","",IF(J1615=J1613,"","Projektová aktivita nespadá pod zvolený typ aktivity (rovnaké začiatočné písmená)"))</f>
        <v/>
      </c>
    </row>
    <row r="1616" spans="2:11" ht="15.75" hidden="1" customHeight="1" outlineLevel="1" x14ac:dyDescent="0.25">
      <c r="B1616" s="253" t="s">
        <v>50</v>
      </c>
      <c r="C1616" s="254"/>
      <c r="D1616" s="255"/>
      <c r="E1616" s="256"/>
      <c r="F1616" s="256"/>
      <c r="G1616" s="256"/>
      <c r="H1616" s="257"/>
      <c r="I1616" s="148"/>
      <c r="J1616" s="148"/>
    </row>
    <row r="1617" spans="2:11" ht="15.75" hidden="1" customHeight="1" outlineLevel="1" x14ac:dyDescent="0.25">
      <c r="B1617" s="253" t="s">
        <v>1339</v>
      </c>
      <c r="C1617" s="254"/>
      <c r="D1617" s="258" t="str">
        <f>IF(D1615="","",LOOKUP(D1615,Čiselník2!$H$3:$H$481,Čiselník2!$I$3:$I$481))</f>
        <v/>
      </c>
      <c r="E1617" s="259"/>
      <c r="F1617" s="259"/>
      <c r="G1617" s="259"/>
      <c r="H1617" s="260"/>
      <c r="I1617" s="148"/>
      <c r="J1617" s="148"/>
    </row>
    <row r="1618" spans="2:11" ht="15.75" hidden="1" customHeight="1" outlineLevel="1" x14ac:dyDescent="0.25">
      <c r="B1618" s="237" t="s">
        <v>1327</v>
      </c>
      <c r="C1618" s="238"/>
      <c r="D1618" s="261"/>
      <c r="E1618" s="249"/>
      <c r="F1618" s="249"/>
      <c r="G1618" s="249"/>
      <c r="H1618" s="250"/>
      <c r="I1618" s="148"/>
      <c r="J1618" s="148"/>
    </row>
    <row r="1619" spans="2:11" ht="15.75" hidden="1" customHeight="1" outlineLevel="1" x14ac:dyDescent="0.25">
      <c r="B1619" s="237" t="s">
        <v>1328</v>
      </c>
      <c r="C1619" s="238"/>
      <c r="D1619" s="239"/>
      <c r="E1619" s="239"/>
      <c r="F1619" s="239"/>
      <c r="G1619" s="239"/>
      <c r="H1619" s="240"/>
      <c r="I1619" s="148"/>
      <c r="J1619" s="148"/>
    </row>
    <row r="1620" spans="2:11" ht="15.75" hidden="1" customHeight="1" outlineLevel="1" x14ac:dyDescent="0.25">
      <c r="B1620" s="237" t="s">
        <v>1284</v>
      </c>
      <c r="C1620" s="238"/>
      <c r="D1620" s="239"/>
      <c r="E1620" s="239"/>
      <c r="F1620" s="239"/>
      <c r="G1620" s="239"/>
      <c r="H1620" s="240"/>
      <c r="I1620" s="148"/>
      <c r="J1620" s="148"/>
    </row>
    <row r="1621" spans="2:11" ht="15.75" hidden="1" customHeight="1" outlineLevel="1" x14ac:dyDescent="0.25">
      <c r="B1621" s="237" t="s">
        <v>1285</v>
      </c>
      <c r="C1621" s="238"/>
      <c r="D1621" s="241"/>
      <c r="E1621" s="241"/>
      <c r="F1621" s="241"/>
      <c r="G1621" s="241"/>
      <c r="H1621" s="242"/>
      <c r="I1621" s="148"/>
      <c r="J1621" s="148"/>
    </row>
    <row r="1622" spans="2:11" ht="15.75" hidden="1" customHeight="1" outlineLevel="2" x14ac:dyDescent="0.25">
      <c r="B1622" s="211"/>
      <c r="C1622" s="245"/>
      <c r="D1622" s="262"/>
      <c r="E1622" s="262"/>
      <c r="F1622" s="262"/>
      <c r="G1622" s="245"/>
      <c r="H1622" s="246"/>
      <c r="I1622" s="148"/>
      <c r="J1622" s="148"/>
    </row>
    <row r="1623" spans="2:11" ht="15.75" hidden="1" customHeight="1" outlineLevel="2" x14ac:dyDescent="0.25">
      <c r="B1623" s="237" t="s">
        <v>49</v>
      </c>
      <c r="C1623" s="238"/>
      <c r="D1623" s="247" t="str">
        <f>IF($D$325="","potrebné vyplniť v bode 1.10",$D$325)</f>
        <v>potrebné vyplniť v bode 1.10</v>
      </c>
      <c r="E1623" s="247"/>
      <c r="F1623" s="247"/>
      <c r="G1623" s="247"/>
      <c r="H1623" s="248"/>
      <c r="I1623" s="148"/>
      <c r="J1623" s="148"/>
    </row>
    <row r="1624" spans="2:11" ht="15.75" hidden="1" customHeight="1" outlineLevel="2" x14ac:dyDescent="0.25">
      <c r="B1624" s="237" t="s">
        <v>237</v>
      </c>
      <c r="C1624" s="238"/>
      <c r="D1624" s="249"/>
      <c r="E1624" s="249"/>
      <c r="F1624" s="249"/>
      <c r="G1624" s="249"/>
      <c r="H1624" s="250"/>
      <c r="I1624" s="148"/>
      <c r="J1624" t="str">
        <f>LEFT(D1624,1)</f>
        <v/>
      </c>
    </row>
    <row r="1625" spans="2:11" ht="15.75" hidden="1" customHeight="1" outlineLevel="2" x14ac:dyDescent="0.25">
      <c r="B1625" s="237" t="s">
        <v>1283</v>
      </c>
      <c r="C1625" s="238"/>
      <c r="D1625" s="247" t="str">
        <f>$D$365</f>
        <v/>
      </c>
      <c r="E1625" s="247"/>
      <c r="F1625" s="247"/>
      <c r="G1625" s="247"/>
      <c r="H1625" s="248"/>
      <c r="I1625" s="148"/>
      <c r="J1625"/>
    </row>
    <row r="1626" spans="2:11" ht="15.75" hidden="1" customHeight="1" outlineLevel="2" x14ac:dyDescent="0.25">
      <c r="B1626" s="237" t="s">
        <v>238</v>
      </c>
      <c r="C1626" s="238"/>
      <c r="D1626" s="251"/>
      <c r="E1626" s="251"/>
      <c r="F1626" s="251"/>
      <c r="G1626" s="251"/>
      <c r="H1626" s="252"/>
      <c r="I1626" s="148"/>
      <c r="J1626" t="str">
        <f>LEFT(D1626,1)</f>
        <v/>
      </c>
      <c r="K1626" s="45" t="str">
        <f>IF(D1626="","",IF(J1626=J1624,"","Projektová aktivita nespadá pod zvolený typ aktivity (rovnaké začiatočné písmená)"))</f>
        <v/>
      </c>
    </row>
    <row r="1627" spans="2:11" ht="15.75" hidden="1" customHeight="1" outlineLevel="2" x14ac:dyDescent="0.25">
      <c r="B1627" s="253" t="s">
        <v>50</v>
      </c>
      <c r="C1627" s="254"/>
      <c r="D1627" s="255"/>
      <c r="E1627" s="256"/>
      <c r="F1627" s="256"/>
      <c r="G1627" s="256"/>
      <c r="H1627" s="257"/>
      <c r="I1627" s="148"/>
      <c r="J1627" s="148"/>
    </row>
    <row r="1628" spans="2:11" ht="15.75" hidden="1" customHeight="1" outlineLevel="2" x14ac:dyDescent="0.25">
      <c r="B1628" s="253" t="s">
        <v>1339</v>
      </c>
      <c r="C1628" s="254"/>
      <c r="D1628" s="258" t="str">
        <f>IF(D1626="","",LOOKUP(D1626,Čiselník2!$H$3:$H$481,Čiselník2!$I$3:$I$481))</f>
        <v/>
      </c>
      <c r="E1628" s="259"/>
      <c r="F1628" s="259"/>
      <c r="G1628" s="259"/>
      <c r="H1628" s="260"/>
      <c r="I1628" s="148"/>
      <c r="J1628" s="148"/>
    </row>
    <row r="1629" spans="2:11" ht="15.75" hidden="1" customHeight="1" outlineLevel="2" x14ac:dyDescent="0.25">
      <c r="B1629" s="237" t="s">
        <v>1327</v>
      </c>
      <c r="C1629" s="238"/>
      <c r="D1629" s="261"/>
      <c r="E1629" s="249"/>
      <c r="F1629" s="249"/>
      <c r="G1629" s="249"/>
      <c r="H1629" s="250"/>
      <c r="I1629" s="148"/>
      <c r="J1629" s="148"/>
    </row>
    <row r="1630" spans="2:11" ht="15.75" hidden="1" customHeight="1" outlineLevel="2" x14ac:dyDescent="0.25">
      <c r="B1630" s="237" t="s">
        <v>1328</v>
      </c>
      <c r="C1630" s="238"/>
      <c r="D1630" s="239"/>
      <c r="E1630" s="239"/>
      <c r="F1630" s="239"/>
      <c r="G1630" s="239"/>
      <c r="H1630" s="240"/>
      <c r="I1630" s="148"/>
      <c r="J1630" s="148"/>
    </row>
    <row r="1631" spans="2:11" ht="15.75" hidden="1" customHeight="1" outlineLevel="2" x14ac:dyDescent="0.25">
      <c r="B1631" s="237" t="s">
        <v>1284</v>
      </c>
      <c r="C1631" s="238"/>
      <c r="D1631" s="239"/>
      <c r="E1631" s="239"/>
      <c r="F1631" s="239"/>
      <c r="G1631" s="239"/>
      <c r="H1631" s="240"/>
      <c r="I1631" s="148"/>
      <c r="J1631" s="148"/>
    </row>
    <row r="1632" spans="2:11" ht="15.75" hidden="1" customHeight="1" outlineLevel="2" x14ac:dyDescent="0.25">
      <c r="B1632" s="237" t="s">
        <v>1285</v>
      </c>
      <c r="C1632" s="238"/>
      <c r="D1632" s="241"/>
      <c r="E1632" s="241"/>
      <c r="F1632" s="241"/>
      <c r="G1632" s="241"/>
      <c r="H1632" s="242"/>
      <c r="I1632" s="148"/>
      <c r="J1632" s="148"/>
    </row>
    <row r="1633" spans="2:11" ht="15.75" hidden="1" customHeight="1" outlineLevel="1" x14ac:dyDescent="0.25">
      <c r="B1633" s="211"/>
      <c r="C1633" s="245"/>
      <c r="D1633" s="245"/>
      <c r="E1633" s="245"/>
      <c r="F1633" s="245"/>
      <c r="G1633" s="245"/>
      <c r="H1633" s="246"/>
      <c r="I1633" s="148"/>
      <c r="J1633" s="148"/>
    </row>
    <row r="1634" spans="2:11" ht="15.75" hidden="1" customHeight="1" outlineLevel="2" x14ac:dyDescent="0.25">
      <c r="B1634" s="237" t="s">
        <v>49</v>
      </c>
      <c r="C1634" s="238"/>
      <c r="D1634" s="247" t="str">
        <f>IF($D$325="","potrebné vyplniť v bode 1.10",$D$325)</f>
        <v>potrebné vyplniť v bode 1.10</v>
      </c>
      <c r="E1634" s="247"/>
      <c r="F1634" s="247"/>
      <c r="G1634" s="247"/>
      <c r="H1634" s="248"/>
      <c r="I1634" s="148"/>
      <c r="J1634" s="148"/>
    </row>
    <row r="1635" spans="2:11" ht="15.75" hidden="1" customHeight="1" outlineLevel="2" x14ac:dyDescent="0.25">
      <c r="B1635" s="237" t="s">
        <v>237</v>
      </c>
      <c r="C1635" s="238"/>
      <c r="D1635" s="249"/>
      <c r="E1635" s="249"/>
      <c r="F1635" s="249"/>
      <c r="G1635" s="249"/>
      <c r="H1635" s="250"/>
      <c r="I1635" s="148"/>
      <c r="J1635" t="str">
        <f>LEFT(D1635,1)</f>
        <v/>
      </c>
    </row>
    <row r="1636" spans="2:11" ht="15.75" hidden="1" customHeight="1" outlineLevel="2" x14ac:dyDescent="0.25">
      <c r="B1636" s="237" t="s">
        <v>1283</v>
      </c>
      <c r="C1636" s="238"/>
      <c r="D1636" s="247" t="str">
        <f>$D$365</f>
        <v/>
      </c>
      <c r="E1636" s="247"/>
      <c r="F1636" s="247"/>
      <c r="G1636" s="247"/>
      <c r="H1636" s="248"/>
      <c r="I1636" s="148"/>
      <c r="J1636"/>
    </row>
    <row r="1637" spans="2:11" ht="15.75" hidden="1" customHeight="1" outlineLevel="2" x14ac:dyDescent="0.25">
      <c r="B1637" s="237" t="s">
        <v>238</v>
      </c>
      <c r="C1637" s="238"/>
      <c r="D1637" s="251"/>
      <c r="E1637" s="251"/>
      <c r="F1637" s="251"/>
      <c r="G1637" s="251"/>
      <c r="H1637" s="252"/>
      <c r="I1637" s="148"/>
      <c r="J1637" t="str">
        <f>LEFT(D1637,1)</f>
        <v/>
      </c>
      <c r="K1637" s="45" t="str">
        <f>IF(D1637="","",IF(J1637=J1635,"","Projektová aktivita nespadá pod zvolený typ aktivity (rovnaké začiatočné písmená)"))</f>
        <v/>
      </c>
    </row>
    <row r="1638" spans="2:11" ht="15.75" hidden="1" customHeight="1" outlineLevel="2" x14ac:dyDescent="0.25">
      <c r="B1638" s="253" t="s">
        <v>50</v>
      </c>
      <c r="C1638" s="254"/>
      <c r="D1638" s="255"/>
      <c r="E1638" s="256"/>
      <c r="F1638" s="256"/>
      <c r="G1638" s="256"/>
      <c r="H1638" s="257"/>
      <c r="I1638" s="148"/>
      <c r="J1638" s="148"/>
    </row>
    <row r="1639" spans="2:11" ht="15.75" hidden="1" customHeight="1" outlineLevel="2" x14ac:dyDescent="0.25">
      <c r="B1639" s="253" t="s">
        <v>1339</v>
      </c>
      <c r="C1639" s="254"/>
      <c r="D1639" s="258" t="str">
        <f>IF(D1637="","",LOOKUP(D1637,Čiselník2!$H$3:$H$481,Čiselník2!$I$3:$I$481))</f>
        <v/>
      </c>
      <c r="E1639" s="259"/>
      <c r="F1639" s="259"/>
      <c r="G1639" s="259"/>
      <c r="H1639" s="260"/>
      <c r="I1639" s="148"/>
      <c r="J1639" s="148"/>
    </row>
    <row r="1640" spans="2:11" ht="15.75" hidden="1" customHeight="1" outlineLevel="2" x14ac:dyDescent="0.25">
      <c r="B1640" s="237" t="s">
        <v>1327</v>
      </c>
      <c r="C1640" s="238"/>
      <c r="D1640" s="261"/>
      <c r="E1640" s="249"/>
      <c r="F1640" s="249"/>
      <c r="G1640" s="249"/>
      <c r="H1640" s="250"/>
      <c r="I1640" s="148"/>
      <c r="J1640" s="148"/>
    </row>
    <row r="1641" spans="2:11" ht="15.75" hidden="1" customHeight="1" outlineLevel="2" x14ac:dyDescent="0.25">
      <c r="B1641" s="237" t="s">
        <v>1328</v>
      </c>
      <c r="C1641" s="238"/>
      <c r="D1641" s="239"/>
      <c r="E1641" s="239"/>
      <c r="F1641" s="239"/>
      <c r="G1641" s="239"/>
      <c r="H1641" s="240"/>
      <c r="I1641" s="148"/>
      <c r="J1641" s="148"/>
    </row>
    <row r="1642" spans="2:11" ht="15.75" hidden="1" customHeight="1" outlineLevel="2" x14ac:dyDescent="0.25">
      <c r="B1642" s="237" t="s">
        <v>1284</v>
      </c>
      <c r="C1642" s="238"/>
      <c r="D1642" s="239"/>
      <c r="E1642" s="239"/>
      <c r="F1642" s="239"/>
      <c r="G1642" s="239"/>
      <c r="H1642" s="240"/>
      <c r="I1642" s="148"/>
      <c r="J1642" s="148"/>
    </row>
    <row r="1643" spans="2:11" ht="15.75" hidden="1" customHeight="1" outlineLevel="2" x14ac:dyDescent="0.25">
      <c r="B1643" s="237" t="s">
        <v>1285</v>
      </c>
      <c r="C1643" s="238"/>
      <c r="D1643" s="241"/>
      <c r="E1643" s="241"/>
      <c r="F1643" s="241"/>
      <c r="G1643" s="241"/>
      <c r="H1643" s="242"/>
      <c r="I1643" s="148"/>
      <c r="J1643" s="148"/>
    </row>
    <row r="1644" spans="2:11" ht="15.75" hidden="1" customHeight="1" outlineLevel="1" x14ac:dyDescent="0.25">
      <c r="B1644" s="211"/>
      <c r="C1644" s="245"/>
      <c r="D1644" s="245"/>
      <c r="E1644" s="245"/>
      <c r="F1644" s="245"/>
      <c r="G1644" s="245"/>
      <c r="H1644" s="246"/>
      <c r="I1644" s="148"/>
      <c r="J1644" s="148"/>
    </row>
    <row r="1645" spans="2:11" ht="15.75" hidden="1" customHeight="1" outlineLevel="2" x14ac:dyDescent="0.25">
      <c r="B1645" s="237" t="s">
        <v>49</v>
      </c>
      <c r="C1645" s="238"/>
      <c r="D1645" s="247" t="str">
        <f>IF($D$325="","potrebné vyplniť v bode 1.10",$D$325)</f>
        <v>potrebné vyplniť v bode 1.10</v>
      </c>
      <c r="E1645" s="247"/>
      <c r="F1645" s="247"/>
      <c r="G1645" s="247"/>
      <c r="H1645" s="248"/>
      <c r="I1645" s="148"/>
      <c r="J1645" s="148"/>
    </row>
    <row r="1646" spans="2:11" ht="15.75" hidden="1" customHeight="1" outlineLevel="2" x14ac:dyDescent="0.25">
      <c r="B1646" s="237" t="s">
        <v>237</v>
      </c>
      <c r="C1646" s="238"/>
      <c r="D1646" s="249"/>
      <c r="E1646" s="249"/>
      <c r="F1646" s="249"/>
      <c r="G1646" s="249"/>
      <c r="H1646" s="250"/>
      <c r="I1646" s="148"/>
      <c r="J1646" t="str">
        <f>LEFT(D1646,1)</f>
        <v/>
      </c>
    </row>
    <row r="1647" spans="2:11" ht="15.75" hidden="1" customHeight="1" outlineLevel="2" x14ac:dyDescent="0.25">
      <c r="B1647" s="237" t="s">
        <v>1283</v>
      </c>
      <c r="C1647" s="238"/>
      <c r="D1647" s="247" t="str">
        <f>$D$365</f>
        <v/>
      </c>
      <c r="E1647" s="247"/>
      <c r="F1647" s="247"/>
      <c r="G1647" s="247"/>
      <c r="H1647" s="248"/>
      <c r="I1647" s="148"/>
      <c r="J1647"/>
    </row>
    <row r="1648" spans="2:11" ht="15.75" hidden="1" customHeight="1" outlineLevel="2" x14ac:dyDescent="0.25">
      <c r="B1648" s="237" t="s">
        <v>238</v>
      </c>
      <c r="C1648" s="238"/>
      <c r="D1648" s="251"/>
      <c r="E1648" s="251"/>
      <c r="F1648" s="251"/>
      <c r="G1648" s="251"/>
      <c r="H1648" s="252"/>
      <c r="I1648" s="148"/>
      <c r="J1648" t="str">
        <f>LEFT(D1648,1)</f>
        <v/>
      </c>
      <c r="K1648" s="45" t="str">
        <f>IF(D1648="","",IF(J1648=J1646,"","Projektová aktivita nespadá pod zvolený typ aktivity (rovnaké začiatočné písmená)"))</f>
        <v/>
      </c>
    </row>
    <row r="1649" spans="2:11" ht="15.75" hidden="1" customHeight="1" outlineLevel="2" x14ac:dyDescent="0.25">
      <c r="B1649" s="253" t="s">
        <v>50</v>
      </c>
      <c r="C1649" s="254"/>
      <c r="D1649" s="255"/>
      <c r="E1649" s="256"/>
      <c r="F1649" s="256"/>
      <c r="G1649" s="256"/>
      <c r="H1649" s="257"/>
      <c r="I1649" s="148"/>
      <c r="J1649" s="148"/>
    </row>
    <row r="1650" spans="2:11" ht="15.75" hidden="1" customHeight="1" outlineLevel="2" x14ac:dyDescent="0.25">
      <c r="B1650" s="253" t="s">
        <v>1339</v>
      </c>
      <c r="C1650" s="254"/>
      <c r="D1650" s="258" t="str">
        <f>IF(D1648="","",LOOKUP(D1648,Čiselník2!$H$3:$H$481,Čiselník2!$I$3:$I$481))</f>
        <v/>
      </c>
      <c r="E1650" s="259"/>
      <c r="F1650" s="259"/>
      <c r="G1650" s="259"/>
      <c r="H1650" s="260"/>
      <c r="I1650" s="148"/>
      <c r="J1650" s="148"/>
    </row>
    <row r="1651" spans="2:11" ht="15.75" hidden="1" customHeight="1" outlineLevel="2" x14ac:dyDescent="0.25">
      <c r="B1651" s="237" t="s">
        <v>1327</v>
      </c>
      <c r="C1651" s="238"/>
      <c r="D1651" s="261"/>
      <c r="E1651" s="249"/>
      <c r="F1651" s="249"/>
      <c r="G1651" s="249"/>
      <c r="H1651" s="250"/>
      <c r="I1651" s="148"/>
      <c r="J1651" s="148"/>
    </row>
    <row r="1652" spans="2:11" ht="15.75" hidden="1" customHeight="1" outlineLevel="2" x14ac:dyDescent="0.25">
      <c r="B1652" s="237" t="s">
        <v>1328</v>
      </c>
      <c r="C1652" s="238"/>
      <c r="D1652" s="239"/>
      <c r="E1652" s="239"/>
      <c r="F1652" s="239"/>
      <c r="G1652" s="239"/>
      <c r="H1652" s="240"/>
      <c r="I1652" s="148"/>
      <c r="J1652" s="148"/>
    </row>
    <row r="1653" spans="2:11" ht="15.75" hidden="1" customHeight="1" outlineLevel="2" x14ac:dyDescent="0.25">
      <c r="B1653" s="237" t="s">
        <v>1284</v>
      </c>
      <c r="C1653" s="238"/>
      <c r="D1653" s="239"/>
      <c r="E1653" s="239"/>
      <c r="F1653" s="239"/>
      <c r="G1653" s="239"/>
      <c r="H1653" s="240"/>
      <c r="I1653" s="148"/>
      <c r="J1653" s="148"/>
    </row>
    <row r="1654" spans="2:11" ht="15.75" hidden="1" customHeight="1" outlineLevel="2" x14ac:dyDescent="0.25">
      <c r="B1654" s="237" t="s">
        <v>1285</v>
      </c>
      <c r="C1654" s="238"/>
      <c r="D1654" s="241"/>
      <c r="E1654" s="241"/>
      <c r="F1654" s="241"/>
      <c r="G1654" s="241"/>
      <c r="H1654" s="242"/>
      <c r="I1654" s="148"/>
      <c r="J1654" s="148"/>
    </row>
    <row r="1655" spans="2:11" ht="15.75" hidden="1" customHeight="1" outlineLevel="1" x14ac:dyDescent="0.25">
      <c r="B1655" s="211"/>
      <c r="C1655" s="245"/>
      <c r="D1655" s="245"/>
      <c r="E1655" s="245"/>
      <c r="F1655" s="245"/>
      <c r="G1655" s="245"/>
      <c r="H1655" s="246"/>
      <c r="I1655" s="148"/>
      <c r="J1655" s="148"/>
    </row>
    <row r="1656" spans="2:11" ht="15.75" hidden="1" customHeight="1" outlineLevel="2" x14ac:dyDescent="0.25">
      <c r="B1656" s="237" t="s">
        <v>49</v>
      </c>
      <c r="C1656" s="238"/>
      <c r="D1656" s="247" t="str">
        <f>IF($D$325="","potrebné vyplniť v bode 1.10",$D$325)</f>
        <v>potrebné vyplniť v bode 1.10</v>
      </c>
      <c r="E1656" s="247"/>
      <c r="F1656" s="247"/>
      <c r="G1656" s="247"/>
      <c r="H1656" s="248"/>
      <c r="I1656" s="148"/>
      <c r="J1656" s="148"/>
    </row>
    <row r="1657" spans="2:11" ht="15.75" hidden="1" customHeight="1" outlineLevel="2" x14ac:dyDescent="0.25">
      <c r="B1657" s="237" t="s">
        <v>237</v>
      </c>
      <c r="C1657" s="238"/>
      <c r="D1657" s="249"/>
      <c r="E1657" s="249"/>
      <c r="F1657" s="249"/>
      <c r="G1657" s="249"/>
      <c r="H1657" s="250"/>
      <c r="I1657" s="148"/>
      <c r="J1657" t="str">
        <f>LEFT(D1657,1)</f>
        <v/>
      </c>
    </row>
    <row r="1658" spans="2:11" ht="15.75" hidden="1" customHeight="1" outlineLevel="2" x14ac:dyDescent="0.25">
      <c r="B1658" s="237" t="s">
        <v>1283</v>
      </c>
      <c r="C1658" s="238"/>
      <c r="D1658" s="247" t="str">
        <f>$D$365</f>
        <v/>
      </c>
      <c r="E1658" s="247"/>
      <c r="F1658" s="247"/>
      <c r="G1658" s="247"/>
      <c r="H1658" s="248"/>
      <c r="I1658" s="148"/>
      <c r="J1658"/>
    </row>
    <row r="1659" spans="2:11" ht="15.75" hidden="1" customHeight="1" outlineLevel="2" x14ac:dyDescent="0.25">
      <c r="B1659" s="237" t="s">
        <v>238</v>
      </c>
      <c r="C1659" s="238"/>
      <c r="D1659" s="251"/>
      <c r="E1659" s="251"/>
      <c r="F1659" s="251"/>
      <c r="G1659" s="251"/>
      <c r="H1659" s="252"/>
      <c r="I1659" s="148"/>
      <c r="J1659" t="str">
        <f>LEFT(D1659,1)</f>
        <v/>
      </c>
      <c r="K1659" s="45" t="str">
        <f>IF(D1659="","",IF(J1659=J1657,"","Projektová aktivita nespadá pod zvolený typ aktivity (rovnaké začiatočné písmená)"))</f>
        <v/>
      </c>
    </row>
    <row r="1660" spans="2:11" ht="15.75" hidden="1" customHeight="1" outlineLevel="2" x14ac:dyDescent="0.25">
      <c r="B1660" s="253" t="s">
        <v>50</v>
      </c>
      <c r="C1660" s="254"/>
      <c r="D1660" s="255"/>
      <c r="E1660" s="256"/>
      <c r="F1660" s="256"/>
      <c r="G1660" s="256"/>
      <c r="H1660" s="257"/>
      <c r="I1660" s="148"/>
      <c r="J1660" s="148"/>
    </row>
    <row r="1661" spans="2:11" ht="15.75" hidden="1" customHeight="1" outlineLevel="2" x14ac:dyDescent="0.25">
      <c r="B1661" s="253" t="s">
        <v>1339</v>
      </c>
      <c r="C1661" s="254"/>
      <c r="D1661" s="258" t="str">
        <f>IF(D1659="","",LOOKUP(D1659,Čiselník2!$H$3:$H$481,Čiselník2!$I$3:$I$481))</f>
        <v/>
      </c>
      <c r="E1661" s="259"/>
      <c r="F1661" s="259"/>
      <c r="G1661" s="259"/>
      <c r="H1661" s="260"/>
      <c r="I1661" s="148"/>
      <c r="J1661" s="148"/>
    </row>
    <row r="1662" spans="2:11" ht="15.75" hidden="1" customHeight="1" outlineLevel="2" x14ac:dyDescent="0.25">
      <c r="B1662" s="237" t="s">
        <v>1327</v>
      </c>
      <c r="C1662" s="238"/>
      <c r="D1662" s="261"/>
      <c r="E1662" s="249"/>
      <c r="F1662" s="249"/>
      <c r="G1662" s="249"/>
      <c r="H1662" s="250"/>
      <c r="I1662" s="148"/>
      <c r="J1662" s="148"/>
    </row>
    <row r="1663" spans="2:11" ht="15.75" hidden="1" customHeight="1" outlineLevel="2" x14ac:dyDescent="0.25">
      <c r="B1663" s="237" t="s">
        <v>1328</v>
      </c>
      <c r="C1663" s="238"/>
      <c r="D1663" s="239"/>
      <c r="E1663" s="239"/>
      <c r="F1663" s="239"/>
      <c r="G1663" s="239"/>
      <c r="H1663" s="240"/>
      <c r="I1663" s="148"/>
      <c r="J1663" s="148"/>
    </row>
    <row r="1664" spans="2:11" ht="15.75" hidden="1" customHeight="1" outlineLevel="2" x14ac:dyDescent="0.25">
      <c r="B1664" s="237" t="s">
        <v>1284</v>
      </c>
      <c r="C1664" s="238"/>
      <c r="D1664" s="239"/>
      <c r="E1664" s="239"/>
      <c r="F1664" s="239"/>
      <c r="G1664" s="239"/>
      <c r="H1664" s="240"/>
      <c r="I1664" s="148"/>
      <c r="J1664" s="148"/>
    </row>
    <row r="1665" spans="2:11" ht="15.75" hidden="1" customHeight="1" outlineLevel="2" x14ac:dyDescent="0.25">
      <c r="B1665" s="237" t="s">
        <v>1285</v>
      </c>
      <c r="C1665" s="238"/>
      <c r="D1665" s="241"/>
      <c r="E1665" s="241"/>
      <c r="F1665" s="241"/>
      <c r="G1665" s="241"/>
      <c r="H1665" s="242"/>
      <c r="I1665" s="148"/>
      <c r="J1665" s="148"/>
    </row>
    <row r="1666" spans="2:11" ht="15.75" hidden="1" customHeight="1" outlineLevel="1" x14ac:dyDescent="0.25">
      <c r="B1666" s="211"/>
      <c r="C1666" s="245"/>
      <c r="D1666" s="245"/>
      <c r="E1666" s="245"/>
      <c r="F1666" s="245"/>
      <c r="G1666" s="245"/>
      <c r="H1666" s="246"/>
      <c r="I1666" s="148"/>
      <c r="J1666" s="148"/>
    </row>
    <row r="1667" spans="2:11" ht="15.75" hidden="1" customHeight="1" outlineLevel="2" x14ac:dyDescent="0.25">
      <c r="B1667" s="237" t="s">
        <v>49</v>
      </c>
      <c r="C1667" s="238"/>
      <c r="D1667" s="247" t="str">
        <f>IF($D$325="","potrebné vyplniť v bode 1.10",$D$325)</f>
        <v>potrebné vyplniť v bode 1.10</v>
      </c>
      <c r="E1667" s="247"/>
      <c r="F1667" s="247"/>
      <c r="G1667" s="247"/>
      <c r="H1667" s="248"/>
      <c r="I1667" s="148"/>
      <c r="J1667" s="148"/>
    </row>
    <row r="1668" spans="2:11" ht="15.75" hidden="1" customHeight="1" outlineLevel="2" x14ac:dyDescent="0.25">
      <c r="B1668" s="237" t="s">
        <v>237</v>
      </c>
      <c r="C1668" s="238"/>
      <c r="D1668" s="249"/>
      <c r="E1668" s="249"/>
      <c r="F1668" s="249"/>
      <c r="G1668" s="249"/>
      <c r="H1668" s="250"/>
      <c r="I1668" s="148"/>
      <c r="J1668" t="str">
        <f>LEFT(D1668,1)</f>
        <v/>
      </c>
    </row>
    <row r="1669" spans="2:11" ht="15.75" hidden="1" customHeight="1" outlineLevel="2" x14ac:dyDescent="0.25">
      <c r="B1669" s="237" t="s">
        <v>1283</v>
      </c>
      <c r="C1669" s="238"/>
      <c r="D1669" s="247" t="str">
        <f>$D$365</f>
        <v/>
      </c>
      <c r="E1669" s="247"/>
      <c r="F1669" s="247"/>
      <c r="G1669" s="247"/>
      <c r="H1669" s="248"/>
      <c r="I1669" s="148"/>
      <c r="J1669"/>
    </row>
    <row r="1670" spans="2:11" ht="15.75" hidden="1" customHeight="1" outlineLevel="2" x14ac:dyDescent="0.25">
      <c r="B1670" s="237" t="s">
        <v>238</v>
      </c>
      <c r="C1670" s="238"/>
      <c r="D1670" s="251"/>
      <c r="E1670" s="251"/>
      <c r="F1670" s="251"/>
      <c r="G1670" s="251"/>
      <c r="H1670" s="252"/>
      <c r="I1670" s="148"/>
      <c r="J1670" t="str">
        <f>LEFT(D1670,1)</f>
        <v/>
      </c>
      <c r="K1670" s="45" t="str">
        <f>IF(D1670="","",IF(J1670=J1668,"","Projektová aktivita nespadá pod zvolený typ aktivity (rovnaké začiatočné písmená)"))</f>
        <v/>
      </c>
    </row>
    <row r="1671" spans="2:11" ht="15.75" hidden="1" customHeight="1" outlineLevel="2" x14ac:dyDescent="0.25">
      <c r="B1671" s="253" t="s">
        <v>50</v>
      </c>
      <c r="C1671" s="254"/>
      <c r="D1671" s="255"/>
      <c r="E1671" s="256"/>
      <c r="F1671" s="256"/>
      <c r="G1671" s="256"/>
      <c r="H1671" s="257"/>
      <c r="I1671" s="148"/>
      <c r="J1671" s="148"/>
    </row>
    <row r="1672" spans="2:11" ht="15.75" hidden="1" customHeight="1" outlineLevel="2" x14ac:dyDescent="0.25">
      <c r="B1672" s="253" t="s">
        <v>1339</v>
      </c>
      <c r="C1672" s="254"/>
      <c r="D1672" s="258" t="str">
        <f>IF(D1670="","",LOOKUP(D1670,Čiselník2!$H$3:$H$481,Čiselník2!$I$3:$I$481))</f>
        <v/>
      </c>
      <c r="E1672" s="259"/>
      <c r="F1672" s="259"/>
      <c r="G1672" s="259"/>
      <c r="H1672" s="260"/>
      <c r="I1672" s="148"/>
      <c r="J1672" s="148"/>
    </row>
    <row r="1673" spans="2:11" ht="15.75" hidden="1" customHeight="1" outlineLevel="2" x14ac:dyDescent="0.25">
      <c r="B1673" s="237" t="s">
        <v>1327</v>
      </c>
      <c r="C1673" s="238"/>
      <c r="D1673" s="261"/>
      <c r="E1673" s="249"/>
      <c r="F1673" s="249"/>
      <c r="G1673" s="249"/>
      <c r="H1673" s="250"/>
      <c r="I1673" s="148"/>
      <c r="J1673" s="148"/>
    </row>
    <row r="1674" spans="2:11" ht="15.75" hidden="1" customHeight="1" outlineLevel="2" x14ac:dyDescent="0.25">
      <c r="B1674" s="237" t="s">
        <v>1328</v>
      </c>
      <c r="C1674" s="238"/>
      <c r="D1674" s="239"/>
      <c r="E1674" s="239"/>
      <c r="F1674" s="239"/>
      <c r="G1674" s="239"/>
      <c r="H1674" s="240"/>
      <c r="I1674" s="148"/>
      <c r="J1674" s="148"/>
    </row>
    <row r="1675" spans="2:11" ht="15.75" hidden="1" customHeight="1" outlineLevel="2" x14ac:dyDescent="0.25">
      <c r="B1675" s="237" t="s">
        <v>1284</v>
      </c>
      <c r="C1675" s="238"/>
      <c r="D1675" s="239"/>
      <c r="E1675" s="239"/>
      <c r="F1675" s="239"/>
      <c r="G1675" s="239"/>
      <c r="H1675" s="240"/>
      <c r="I1675" s="148"/>
      <c r="J1675" s="148"/>
    </row>
    <row r="1676" spans="2:11" ht="15.75" hidden="1" customHeight="1" outlineLevel="2" x14ac:dyDescent="0.25">
      <c r="B1676" s="237" t="s">
        <v>1285</v>
      </c>
      <c r="C1676" s="238"/>
      <c r="D1676" s="241"/>
      <c r="E1676" s="241"/>
      <c r="F1676" s="241"/>
      <c r="G1676" s="241"/>
      <c r="H1676" s="242"/>
      <c r="I1676" s="148"/>
      <c r="J1676" s="148"/>
    </row>
    <row r="1677" spans="2:11" ht="15.75" hidden="1" customHeight="1" outlineLevel="1" x14ac:dyDescent="0.25">
      <c r="B1677" s="211"/>
      <c r="C1677" s="245"/>
      <c r="D1677" s="245"/>
      <c r="E1677" s="245"/>
      <c r="F1677" s="245"/>
      <c r="G1677" s="245"/>
      <c r="H1677" s="246"/>
      <c r="I1677" s="148"/>
      <c r="J1677" s="148"/>
    </row>
    <row r="1678" spans="2:11" ht="15.75" hidden="1" customHeight="1" outlineLevel="2" x14ac:dyDescent="0.25">
      <c r="B1678" s="237" t="s">
        <v>49</v>
      </c>
      <c r="C1678" s="238"/>
      <c r="D1678" s="247" t="str">
        <f>IF($D$325="","potrebné vyplniť v bode 1.10",$D$325)</f>
        <v>potrebné vyplniť v bode 1.10</v>
      </c>
      <c r="E1678" s="247"/>
      <c r="F1678" s="247"/>
      <c r="G1678" s="247"/>
      <c r="H1678" s="248"/>
      <c r="I1678" s="148"/>
      <c r="J1678" s="148"/>
    </row>
    <row r="1679" spans="2:11" ht="15.75" hidden="1" customHeight="1" outlineLevel="2" x14ac:dyDescent="0.25">
      <c r="B1679" s="237" t="s">
        <v>237</v>
      </c>
      <c r="C1679" s="238"/>
      <c r="D1679" s="249"/>
      <c r="E1679" s="249"/>
      <c r="F1679" s="249"/>
      <c r="G1679" s="249"/>
      <c r="H1679" s="250"/>
      <c r="I1679" s="148"/>
      <c r="J1679" t="str">
        <f>LEFT(D1679,1)</f>
        <v/>
      </c>
    </row>
    <row r="1680" spans="2:11" ht="15.75" hidden="1" customHeight="1" outlineLevel="2" x14ac:dyDescent="0.25">
      <c r="B1680" s="237" t="s">
        <v>1283</v>
      </c>
      <c r="C1680" s="238"/>
      <c r="D1680" s="247" t="str">
        <f>$D$365</f>
        <v/>
      </c>
      <c r="E1680" s="247"/>
      <c r="F1680" s="247"/>
      <c r="G1680" s="247"/>
      <c r="H1680" s="248"/>
      <c r="I1680" s="148"/>
      <c r="J1680"/>
    </row>
    <row r="1681" spans="2:11" ht="15.75" hidden="1" customHeight="1" outlineLevel="2" x14ac:dyDescent="0.25">
      <c r="B1681" s="237" t="s">
        <v>238</v>
      </c>
      <c r="C1681" s="238"/>
      <c r="D1681" s="251"/>
      <c r="E1681" s="251"/>
      <c r="F1681" s="251"/>
      <c r="G1681" s="251"/>
      <c r="H1681" s="252"/>
      <c r="I1681" s="148"/>
      <c r="J1681" t="str">
        <f>LEFT(D1681,1)</f>
        <v/>
      </c>
      <c r="K1681" s="45" t="str">
        <f>IF(D1681="","",IF(J1681=J1679,"","Projektová aktivita nespadá pod zvolený typ aktivity (rovnaké začiatočné písmená)"))</f>
        <v/>
      </c>
    </row>
    <row r="1682" spans="2:11" ht="15.75" hidden="1" customHeight="1" outlineLevel="2" x14ac:dyDescent="0.25">
      <c r="B1682" s="253" t="s">
        <v>50</v>
      </c>
      <c r="C1682" s="254"/>
      <c r="D1682" s="255"/>
      <c r="E1682" s="256"/>
      <c r="F1682" s="256"/>
      <c r="G1682" s="256"/>
      <c r="H1682" s="257"/>
      <c r="I1682" s="148"/>
      <c r="J1682" s="148"/>
    </row>
    <row r="1683" spans="2:11" ht="15.75" hidden="1" customHeight="1" outlineLevel="2" x14ac:dyDescent="0.25">
      <c r="B1683" s="253" t="s">
        <v>1339</v>
      </c>
      <c r="C1683" s="254"/>
      <c r="D1683" s="258" t="str">
        <f>IF(D1681="","",LOOKUP(D1681,Čiselník2!$H$3:$H$481,Čiselník2!$I$3:$I$481))</f>
        <v/>
      </c>
      <c r="E1683" s="259"/>
      <c r="F1683" s="259"/>
      <c r="G1683" s="259"/>
      <c r="H1683" s="260"/>
      <c r="I1683" s="148"/>
      <c r="J1683" s="148"/>
    </row>
    <row r="1684" spans="2:11" ht="15.75" hidden="1" customHeight="1" outlineLevel="2" x14ac:dyDescent="0.25">
      <c r="B1684" s="237" t="s">
        <v>1327</v>
      </c>
      <c r="C1684" s="238"/>
      <c r="D1684" s="261"/>
      <c r="E1684" s="249"/>
      <c r="F1684" s="249"/>
      <c r="G1684" s="249"/>
      <c r="H1684" s="250"/>
      <c r="I1684" s="148"/>
      <c r="J1684" s="148"/>
    </row>
    <row r="1685" spans="2:11" ht="15.75" hidden="1" customHeight="1" outlineLevel="2" x14ac:dyDescent="0.25">
      <c r="B1685" s="237" t="s">
        <v>1328</v>
      </c>
      <c r="C1685" s="238"/>
      <c r="D1685" s="239"/>
      <c r="E1685" s="239"/>
      <c r="F1685" s="239"/>
      <c r="G1685" s="239"/>
      <c r="H1685" s="240"/>
      <c r="I1685" s="148"/>
      <c r="J1685" s="148"/>
    </row>
    <row r="1686" spans="2:11" ht="15.75" hidden="1" customHeight="1" outlineLevel="2" x14ac:dyDescent="0.25">
      <c r="B1686" s="237" t="s">
        <v>1284</v>
      </c>
      <c r="C1686" s="238"/>
      <c r="D1686" s="239"/>
      <c r="E1686" s="239"/>
      <c r="F1686" s="239"/>
      <c r="G1686" s="239"/>
      <c r="H1686" s="240"/>
      <c r="I1686" s="148"/>
      <c r="J1686" s="148"/>
    </row>
    <row r="1687" spans="2:11" ht="15.75" hidden="1" customHeight="1" outlineLevel="2" x14ac:dyDescent="0.25">
      <c r="B1687" s="237" t="s">
        <v>1285</v>
      </c>
      <c r="C1687" s="238"/>
      <c r="D1687" s="241"/>
      <c r="E1687" s="241"/>
      <c r="F1687" s="241"/>
      <c r="G1687" s="241"/>
      <c r="H1687" s="242"/>
      <c r="I1687" s="148"/>
      <c r="J1687" s="148"/>
    </row>
    <row r="1688" spans="2:11" ht="15.75" hidden="1" customHeight="1" outlineLevel="1" x14ac:dyDescent="0.25">
      <c r="B1688" s="211"/>
      <c r="C1688" s="245"/>
      <c r="D1688" s="245"/>
      <c r="E1688" s="245"/>
      <c r="F1688" s="245"/>
      <c r="G1688" s="245"/>
      <c r="H1688" s="246"/>
      <c r="I1688" s="148"/>
      <c r="J1688" s="148"/>
    </row>
    <row r="1689" spans="2:11" ht="15.75" hidden="1" customHeight="1" outlineLevel="2" x14ac:dyDescent="0.25">
      <c r="B1689" s="237" t="s">
        <v>49</v>
      </c>
      <c r="C1689" s="238"/>
      <c r="D1689" s="247" t="str">
        <f>IF($D$325="","potrebné vyplniť v bode 1.10",$D$325)</f>
        <v>potrebné vyplniť v bode 1.10</v>
      </c>
      <c r="E1689" s="247"/>
      <c r="F1689" s="247"/>
      <c r="G1689" s="247"/>
      <c r="H1689" s="248"/>
      <c r="I1689" s="148"/>
      <c r="J1689" s="148"/>
    </row>
    <row r="1690" spans="2:11" ht="15.75" hidden="1" customHeight="1" outlineLevel="2" x14ac:dyDescent="0.25">
      <c r="B1690" s="237" t="s">
        <v>237</v>
      </c>
      <c r="C1690" s="238"/>
      <c r="D1690" s="249"/>
      <c r="E1690" s="249"/>
      <c r="F1690" s="249"/>
      <c r="G1690" s="249"/>
      <c r="H1690" s="250"/>
      <c r="I1690" s="148"/>
      <c r="J1690" t="str">
        <f>LEFT(D1690,1)</f>
        <v/>
      </c>
    </row>
    <row r="1691" spans="2:11" ht="15.75" hidden="1" customHeight="1" outlineLevel="2" x14ac:dyDescent="0.25">
      <c r="B1691" s="237" t="s">
        <v>1283</v>
      </c>
      <c r="C1691" s="238"/>
      <c r="D1691" s="247" t="str">
        <f>$D$365</f>
        <v/>
      </c>
      <c r="E1691" s="247"/>
      <c r="F1691" s="247"/>
      <c r="G1691" s="247"/>
      <c r="H1691" s="248"/>
      <c r="I1691" s="148"/>
      <c r="J1691"/>
    </row>
    <row r="1692" spans="2:11" ht="15.75" hidden="1" customHeight="1" outlineLevel="2" x14ac:dyDescent="0.25">
      <c r="B1692" s="237" t="s">
        <v>238</v>
      </c>
      <c r="C1692" s="238"/>
      <c r="D1692" s="251"/>
      <c r="E1692" s="251"/>
      <c r="F1692" s="251"/>
      <c r="G1692" s="251"/>
      <c r="H1692" s="252"/>
      <c r="I1692" s="148"/>
      <c r="J1692" t="str">
        <f>LEFT(D1692,1)</f>
        <v/>
      </c>
      <c r="K1692" s="45" t="str">
        <f>IF(D1692="","",IF(J1692=J1690,"","Projektová aktivita nespadá pod zvolený typ aktivity (rovnaké začiatočné písmená)"))</f>
        <v/>
      </c>
    </row>
    <row r="1693" spans="2:11" ht="15.75" hidden="1" customHeight="1" outlineLevel="2" x14ac:dyDescent="0.25">
      <c r="B1693" s="253" t="s">
        <v>50</v>
      </c>
      <c r="C1693" s="254"/>
      <c r="D1693" s="255"/>
      <c r="E1693" s="256"/>
      <c r="F1693" s="256"/>
      <c r="G1693" s="256"/>
      <c r="H1693" s="257"/>
      <c r="I1693" s="148"/>
      <c r="J1693" s="148"/>
    </row>
    <row r="1694" spans="2:11" ht="15.75" hidden="1" customHeight="1" outlineLevel="2" x14ac:dyDescent="0.25">
      <c r="B1694" s="253" t="s">
        <v>1339</v>
      </c>
      <c r="C1694" s="254"/>
      <c r="D1694" s="258" t="str">
        <f>IF(D1692="","",LOOKUP(D1692,Čiselník2!$H$3:$H$481,Čiselník2!$I$3:$I$481))</f>
        <v/>
      </c>
      <c r="E1694" s="259"/>
      <c r="F1694" s="259"/>
      <c r="G1694" s="259"/>
      <c r="H1694" s="260"/>
      <c r="I1694" s="148"/>
      <c r="J1694" s="148"/>
    </row>
    <row r="1695" spans="2:11" ht="15.75" hidden="1" customHeight="1" outlineLevel="2" x14ac:dyDescent="0.25">
      <c r="B1695" s="237" t="s">
        <v>1327</v>
      </c>
      <c r="C1695" s="238"/>
      <c r="D1695" s="261"/>
      <c r="E1695" s="249"/>
      <c r="F1695" s="249"/>
      <c r="G1695" s="249"/>
      <c r="H1695" s="250"/>
      <c r="I1695" s="148"/>
      <c r="J1695" s="148"/>
    </row>
    <row r="1696" spans="2:11" ht="15.75" hidden="1" customHeight="1" outlineLevel="2" x14ac:dyDescent="0.25">
      <c r="B1696" s="237" t="s">
        <v>1328</v>
      </c>
      <c r="C1696" s="238"/>
      <c r="D1696" s="239"/>
      <c r="E1696" s="239"/>
      <c r="F1696" s="239"/>
      <c r="G1696" s="239"/>
      <c r="H1696" s="240"/>
      <c r="I1696" s="148"/>
      <c r="J1696" s="148"/>
    </row>
    <row r="1697" spans="2:11" ht="15.75" hidden="1" customHeight="1" outlineLevel="2" x14ac:dyDescent="0.25">
      <c r="B1697" s="237" t="s">
        <v>1284</v>
      </c>
      <c r="C1697" s="238"/>
      <c r="D1697" s="239"/>
      <c r="E1697" s="239"/>
      <c r="F1697" s="239"/>
      <c r="G1697" s="239"/>
      <c r="H1697" s="240"/>
      <c r="I1697" s="148"/>
      <c r="J1697" s="148"/>
    </row>
    <row r="1698" spans="2:11" ht="15.75" hidden="1" customHeight="1" outlineLevel="2" x14ac:dyDescent="0.25">
      <c r="B1698" s="237" t="s">
        <v>1285</v>
      </c>
      <c r="C1698" s="238"/>
      <c r="D1698" s="241"/>
      <c r="E1698" s="241"/>
      <c r="F1698" s="241"/>
      <c r="G1698" s="241"/>
      <c r="H1698" s="242"/>
      <c r="I1698" s="148"/>
      <c r="J1698" s="148"/>
    </row>
    <row r="1699" spans="2:11" ht="15.75" hidden="1" customHeight="1" outlineLevel="1" x14ac:dyDescent="0.25">
      <c r="B1699" s="211"/>
      <c r="C1699" s="245"/>
      <c r="D1699" s="245"/>
      <c r="E1699" s="245"/>
      <c r="F1699" s="245"/>
      <c r="G1699" s="245"/>
      <c r="H1699" s="246"/>
      <c r="I1699" s="148"/>
      <c r="J1699" s="148"/>
    </row>
    <row r="1700" spans="2:11" ht="15.75" hidden="1" customHeight="1" outlineLevel="2" x14ac:dyDescent="0.25">
      <c r="B1700" s="237" t="s">
        <v>49</v>
      </c>
      <c r="C1700" s="238"/>
      <c r="D1700" s="247" t="str">
        <f>IF($D$325="","potrebné vyplniť v bode 1.10",$D$325)</f>
        <v>potrebné vyplniť v bode 1.10</v>
      </c>
      <c r="E1700" s="247"/>
      <c r="F1700" s="247"/>
      <c r="G1700" s="247"/>
      <c r="H1700" s="248"/>
      <c r="I1700" s="148"/>
      <c r="J1700" s="148"/>
    </row>
    <row r="1701" spans="2:11" ht="15.75" hidden="1" customHeight="1" outlineLevel="2" x14ac:dyDescent="0.25">
      <c r="B1701" s="237" t="s">
        <v>237</v>
      </c>
      <c r="C1701" s="238"/>
      <c r="D1701" s="249"/>
      <c r="E1701" s="249"/>
      <c r="F1701" s="249"/>
      <c r="G1701" s="249"/>
      <c r="H1701" s="250"/>
      <c r="I1701" s="148"/>
      <c r="J1701" t="str">
        <f>LEFT(D1701,1)</f>
        <v/>
      </c>
    </row>
    <row r="1702" spans="2:11" ht="15.75" hidden="1" customHeight="1" outlineLevel="2" x14ac:dyDescent="0.25">
      <c r="B1702" s="237" t="s">
        <v>1283</v>
      </c>
      <c r="C1702" s="238"/>
      <c r="D1702" s="247" t="str">
        <f>$D$365</f>
        <v/>
      </c>
      <c r="E1702" s="247"/>
      <c r="F1702" s="247"/>
      <c r="G1702" s="247"/>
      <c r="H1702" s="248"/>
      <c r="I1702" s="148"/>
      <c r="J1702"/>
    </row>
    <row r="1703" spans="2:11" ht="15.75" hidden="1" customHeight="1" outlineLevel="2" x14ac:dyDescent="0.25">
      <c r="B1703" s="237" t="s">
        <v>238</v>
      </c>
      <c r="C1703" s="238"/>
      <c r="D1703" s="251"/>
      <c r="E1703" s="251"/>
      <c r="F1703" s="251"/>
      <c r="G1703" s="251"/>
      <c r="H1703" s="252"/>
      <c r="I1703" s="148"/>
      <c r="J1703" t="str">
        <f>LEFT(D1703,1)</f>
        <v/>
      </c>
      <c r="K1703" s="45" t="str">
        <f>IF(D1703="","",IF(J1703=J1701,"","Projektová aktivita nespadá pod zvolený typ aktivity (rovnaké začiatočné písmená)"))</f>
        <v/>
      </c>
    </row>
    <row r="1704" spans="2:11" ht="15.75" hidden="1" customHeight="1" outlineLevel="2" x14ac:dyDescent="0.25">
      <c r="B1704" s="253" t="s">
        <v>50</v>
      </c>
      <c r="C1704" s="254"/>
      <c r="D1704" s="255"/>
      <c r="E1704" s="256"/>
      <c r="F1704" s="256"/>
      <c r="G1704" s="256"/>
      <c r="H1704" s="257"/>
      <c r="I1704" s="148"/>
      <c r="J1704" s="148"/>
    </row>
    <row r="1705" spans="2:11" ht="15.75" hidden="1" customHeight="1" outlineLevel="2" x14ac:dyDescent="0.25">
      <c r="B1705" s="253" t="s">
        <v>1339</v>
      </c>
      <c r="C1705" s="254"/>
      <c r="D1705" s="258" t="str">
        <f>IF(D1703="","",LOOKUP(D1703,Čiselník2!$H$3:$H$481,Čiselník2!$I$3:$I$481))</f>
        <v/>
      </c>
      <c r="E1705" s="259"/>
      <c r="F1705" s="259"/>
      <c r="G1705" s="259"/>
      <c r="H1705" s="260"/>
      <c r="I1705" s="148"/>
      <c r="J1705" s="148"/>
    </row>
    <row r="1706" spans="2:11" ht="15.75" hidden="1" customHeight="1" outlineLevel="2" x14ac:dyDescent="0.25">
      <c r="B1706" s="237" t="s">
        <v>1327</v>
      </c>
      <c r="C1706" s="238"/>
      <c r="D1706" s="261"/>
      <c r="E1706" s="249"/>
      <c r="F1706" s="249"/>
      <c r="G1706" s="249"/>
      <c r="H1706" s="250"/>
      <c r="I1706" s="148"/>
      <c r="J1706" s="148"/>
    </row>
    <row r="1707" spans="2:11" ht="15.75" hidden="1" customHeight="1" outlineLevel="2" x14ac:dyDescent="0.25">
      <c r="B1707" s="237" t="s">
        <v>1328</v>
      </c>
      <c r="C1707" s="238"/>
      <c r="D1707" s="239"/>
      <c r="E1707" s="239"/>
      <c r="F1707" s="239"/>
      <c r="G1707" s="239"/>
      <c r="H1707" s="240"/>
      <c r="I1707" s="148"/>
      <c r="J1707" s="148"/>
    </row>
    <row r="1708" spans="2:11" ht="15.75" hidden="1" customHeight="1" outlineLevel="2" x14ac:dyDescent="0.25">
      <c r="B1708" s="237" t="s">
        <v>1284</v>
      </c>
      <c r="C1708" s="238"/>
      <c r="D1708" s="239"/>
      <c r="E1708" s="239"/>
      <c r="F1708" s="239"/>
      <c r="G1708" s="239"/>
      <c r="H1708" s="240"/>
      <c r="I1708" s="148"/>
      <c r="J1708" s="148"/>
    </row>
    <row r="1709" spans="2:11" ht="15.75" hidden="1" customHeight="1" outlineLevel="2" x14ac:dyDescent="0.25">
      <c r="B1709" s="237" t="s">
        <v>1285</v>
      </c>
      <c r="C1709" s="238"/>
      <c r="D1709" s="241"/>
      <c r="E1709" s="241"/>
      <c r="F1709" s="241"/>
      <c r="G1709" s="241"/>
      <c r="H1709" s="242"/>
      <c r="I1709" s="148"/>
      <c r="J1709" s="148"/>
    </row>
    <row r="1710" spans="2:11" ht="15.75" hidden="1" customHeight="1" outlineLevel="1" x14ac:dyDescent="0.25">
      <c r="B1710" s="211"/>
      <c r="C1710" s="245"/>
      <c r="D1710" s="245"/>
      <c r="E1710" s="245"/>
      <c r="F1710" s="245"/>
      <c r="G1710" s="245"/>
      <c r="H1710" s="246"/>
      <c r="I1710" s="148"/>
      <c r="J1710" s="148"/>
    </row>
    <row r="1711" spans="2:11" ht="15.75" hidden="1" customHeight="1" outlineLevel="2" x14ac:dyDescent="0.25">
      <c r="B1711" s="237" t="s">
        <v>49</v>
      </c>
      <c r="C1711" s="238"/>
      <c r="D1711" s="247" t="str">
        <f>IF($D$325="","potrebné vyplniť v bode 1.10",$D$325)</f>
        <v>potrebné vyplniť v bode 1.10</v>
      </c>
      <c r="E1711" s="247"/>
      <c r="F1711" s="247"/>
      <c r="G1711" s="247"/>
      <c r="H1711" s="248"/>
      <c r="I1711" s="148"/>
      <c r="J1711" s="148"/>
    </row>
    <row r="1712" spans="2:11" ht="15.75" hidden="1" customHeight="1" outlineLevel="2" x14ac:dyDescent="0.25">
      <c r="B1712" s="237" t="s">
        <v>237</v>
      </c>
      <c r="C1712" s="238"/>
      <c r="D1712" s="249"/>
      <c r="E1712" s="249"/>
      <c r="F1712" s="249"/>
      <c r="G1712" s="249"/>
      <c r="H1712" s="250"/>
      <c r="I1712" s="148"/>
      <c r="J1712" t="str">
        <f>LEFT(D1712,1)</f>
        <v/>
      </c>
    </row>
    <row r="1713" spans="2:11" ht="15.75" hidden="1" customHeight="1" outlineLevel="2" x14ac:dyDescent="0.25">
      <c r="B1713" s="237" t="s">
        <v>1283</v>
      </c>
      <c r="C1713" s="238"/>
      <c r="D1713" s="247" t="str">
        <f>$D$365</f>
        <v/>
      </c>
      <c r="E1713" s="247"/>
      <c r="F1713" s="247"/>
      <c r="G1713" s="247"/>
      <c r="H1713" s="248"/>
      <c r="I1713" s="148"/>
      <c r="J1713"/>
    </row>
    <row r="1714" spans="2:11" ht="15.75" hidden="1" customHeight="1" outlineLevel="2" x14ac:dyDescent="0.25">
      <c r="B1714" s="237" t="s">
        <v>238</v>
      </c>
      <c r="C1714" s="238"/>
      <c r="D1714" s="251"/>
      <c r="E1714" s="251"/>
      <c r="F1714" s="251"/>
      <c r="G1714" s="251"/>
      <c r="H1714" s="252"/>
      <c r="I1714" s="148"/>
      <c r="J1714" t="str">
        <f>LEFT(D1714,1)</f>
        <v/>
      </c>
      <c r="K1714" s="45" t="str">
        <f>IF(D1714="","",IF(J1714=J1712,"","Projektová aktivita nespadá pod zvolený typ aktivity (rovnaké začiatočné písmená)"))</f>
        <v/>
      </c>
    </row>
    <row r="1715" spans="2:11" ht="15.75" hidden="1" customHeight="1" outlineLevel="2" x14ac:dyDescent="0.25">
      <c r="B1715" s="253" t="s">
        <v>50</v>
      </c>
      <c r="C1715" s="254"/>
      <c r="D1715" s="255"/>
      <c r="E1715" s="256"/>
      <c r="F1715" s="256"/>
      <c r="G1715" s="256"/>
      <c r="H1715" s="257"/>
      <c r="I1715" s="148"/>
      <c r="J1715" s="148"/>
    </row>
    <row r="1716" spans="2:11" ht="15.75" hidden="1" customHeight="1" outlineLevel="2" x14ac:dyDescent="0.25">
      <c r="B1716" s="253" t="s">
        <v>1339</v>
      </c>
      <c r="C1716" s="254"/>
      <c r="D1716" s="258" t="str">
        <f>IF(D1714="","",LOOKUP(D1714,Čiselník2!$H$3:$H$481,Čiselník2!$I$3:$I$481))</f>
        <v/>
      </c>
      <c r="E1716" s="259"/>
      <c r="F1716" s="259"/>
      <c r="G1716" s="259"/>
      <c r="H1716" s="260"/>
      <c r="I1716" s="148"/>
      <c r="J1716" s="148"/>
    </row>
    <row r="1717" spans="2:11" ht="15.75" hidden="1" customHeight="1" outlineLevel="2" x14ac:dyDescent="0.25">
      <c r="B1717" s="237" t="s">
        <v>1327</v>
      </c>
      <c r="C1717" s="238"/>
      <c r="D1717" s="261"/>
      <c r="E1717" s="249"/>
      <c r="F1717" s="249"/>
      <c r="G1717" s="249"/>
      <c r="H1717" s="250"/>
      <c r="I1717" s="148"/>
      <c r="J1717" s="148"/>
    </row>
    <row r="1718" spans="2:11" ht="15.75" hidden="1" customHeight="1" outlineLevel="2" x14ac:dyDescent="0.25">
      <c r="B1718" s="237" t="s">
        <v>1328</v>
      </c>
      <c r="C1718" s="238"/>
      <c r="D1718" s="239"/>
      <c r="E1718" s="239"/>
      <c r="F1718" s="239"/>
      <c r="G1718" s="239"/>
      <c r="H1718" s="240"/>
      <c r="I1718" s="148"/>
      <c r="J1718" s="148"/>
    </row>
    <row r="1719" spans="2:11" ht="15.75" hidden="1" customHeight="1" outlineLevel="2" x14ac:dyDescent="0.25">
      <c r="B1719" s="237" t="s">
        <v>1284</v>
      </c>
      <c r="C1719" s="238"/>
      <c r="D1719" s="239"/>
      <c r="E1719" s="239"/>
      <c r="F1719" s="239"/>
      <c r="G1719" s="239"/>
      <c r="H1719" s="240"/>
      <c r="I1719" s="148"/>
      <c r="J1719" s="148"/>
    </row>
    <row r="1720" spans="2:11" ht="15.75" hidden="1" customHeight="1" outlineLevel="2" x14ac:dyDescent="0.25">
      <c r="B1720" s="237" t="s">
        <v>1285</v>
      </c>
      <c r="C1720" s="238"/>
      <c r="D1720" s="241"/>
      <c r="E1720" s="241"/>
      <c r="F1720" s="241"/>
      <c r="G1720" s="241"/>
      <c r="H1720" s="242"/>
      <c r="I1720" s="148"/>
      <c r="J1720" s="148"/>
    </row>
    <row r="1721" spans="2:11" ht="11.25" hidden="1" customHeight="1" outlineLevel="1" x14ac:dyDescent="0.25">
      <c r="B1721" s="118"/>
      <c r="C1721" s="118"/>
      <c r="D1721" s="119"/>
      <c r="E1721" s="119"/>
      <c r="F1721" s="119"/>
      <c r="G1721" s="119"/>
      <c r="H1721" s="119"/>
      <c r="I1721" s="148"/>
      <c r="J1721" s="148"/>
    </row>
    <row r="1722" spans="2:11" ht="11.25" customHeight="1" collapsed="1" x14ac:dyDescent="0.25">
      <c r="B1722" s="118"/>
      <c r="C1722" s="118"/>
      <c r="D1722" s="119"/>
      <c r="E1722" s="119"/>
      <c r="F1722" s="119"/>
      <c r="G1722" s="119"/>
      <c r="H1722" s="119"/>
      <c r="I1722" s="43"/>
      <c r="J1722" s="43"/>
    </row>
    <row r="1723" spans="2:11" ht="16.5" customHeight="1" x14ac:dyDescent="0.25">
      <c r="B1723" s="211" t="s">
        <v>1361</v>
      </c>
      <c r="C1723" s="245"/>
      <c r="D1723" s="245"/>
      <c r="E1723" s="245"/>
      <c r="F1723" s="225"/>
      <c r="G1723" s="225"/>
      <c r="H1723" s="226"/>
      <c r="I1723" s="28"/>
    </row>
    <row r="1724" spans="2:11" ht="33" x14ac:dyDescent="0.25">
      <c r="B1724" s="70" t="s">
        <v>51</v>
      </c>
      <c r="C1724" s="349" t="s">
        <v>52</v>
      </c>
      <c r="D1724" s="350"/>
      <c r="E1724" s="70" t="s">
        <v>53</v>
      </c>
      <c r="F1724" s="70" t="s">
        <v>54</v>
      </c>
      <c r="G1724" s="70" t="s">
        <v>55</v>
      </c>
      <c r="H1724" s="70" t="s">
        <v>56</v>
      </c>
      <c r="I1724" s="28"/>
    </row>
    <row r="1725" spans="2:11" ht="16.5" x14ac:dyDescent="0.25">
      <c r="B1725" s="99"/>
      <c r="C1725" s="417"/>
      <c r="D1725" s="418"/>
      <c r="E1725" s="99"/>
      <c r="F1725" s="99"/>
      <c r="G1725" s="110" t="s">
        <v>57</v>
      </c>
      <c r="H1725" s="100"/>
      <c r="I1725" s="43"/>
      <c r="J1725" s="43"/>
    </row>
    <row r="1726" spans="2:11" ht="16.5" x14ac:dyDescent="0.25">
      <c r="B1726" s="99"/>
      <c r="C1726" s="417"/>
      <c r="D1726" s="418"/>
      <c r="E1726" s="99"/>
      <c r="F1726" s="99"/>
      <c r="G1726" s="110" t="s">
        <v>57</v>
      </c>
      <c r="H1726" s="100"/>
      <c r="I1726" s="43"/>
      <c r="J1726" s="43"/>
    </row>
    <row r="1727" spans="2:11" ht="16.5" x14ac:dyDescent="0.25">
      <c r="B1727" s="99"/>
      <c r="C1727" s="417"/>
      <c r="D1727" s="418"/>
      <c r="E1727" s="99"/>
      <c r="F1727" s="99"/>
      <c r="G1727" s="110" t="s">
        <v>57</v>
      </c>
      <c r="H1727" s="100"/>
      <c r="I1727" s="43"/>
      <c r="J1727" s="43"/>
    </row>
    <row r="1728" spans="2:11" ht="16.5" x14ac:dyDescent="0.25">
      <c r="B1728" s="99"/>
      <c r="C1728" s="417"/>
      <c r="D1728" s="418"/>
      <c r="E1728" s="99"/>
      <c r="F1728" s="99"/>
      <c r="G1728" s="110" t="s">
        <v>57</v>
      </c>
      <c r="H1728" s="100"/>
      <c r="I1728" s="43"/>
      <c r="J1728" s="43"/>
    </row>
    <row r="1729" spans="2:19" ht="17.25" thickBot="1" x14ac:dyDescent="0.3">
      <c r="B1729" s="47"/>
      <c r="C1729" s="48"/>
      <c r="D1729" s="74"/>
      <c r="E1729" s="74"/>
      <c r="F1729" s="74"/>
      <c r="G1729" s="48"/>
      <c r="H1729" s="48"/>
      <c r="I1729" s="28"/>
    </row>
    <row r="1730" spans="2:19" ht="17.25" thickBot="1" x14ac:dyDescent="0.3">
      <c r="B1730" s="353" t="s">
        <v>58</v>
      </c>
      <c r="C1730" s="354"/>
      <c r="D1730" s="354"/>
      <c r="E1730" s="354"/>
      <c r="F1730" s="354"/>
      <c r="G1730" s="354"/>
      <c r="H1730" s="355"/>
    </row>
    <row r="1731" spans="2:19" ht="15.75" customHeight="1" x14ac:dyDescent="0.25">
      <c r="B1731" s="356" t="s">
        <v>1312</v>
      </c>
      <c r="C1731" s="357"/>
      <c r="D1731" s="358"/>
      <c r="E1731" s="358"/>
      <c r="F1731" s="358"/>
      <c r="G1731" s="358"/>
      <c r="H1731" s="359"/>
    </row>
    <row r="1732" spans="2:19" ht="15.75" customHeight="1" x14ac:dyDescent="0.25">
      <c r="B1732" s="237" t="s">
        <v>59</v>
      </c>
      <c r="C1732" s="272"/>
      <c r="D1732" s="351"/>
      <c r="E1732" s="351"/>
      <c r="F1732" s="351"/>
      <c r="G1732" s="351"/>
      <c r="H1732" s="352"/>
    </row>
    <row r="1733" spans="2:19" ht="37.5" customHeight="1" x14ac:dyDescent="0.25">
      <c r="B1733" s="110" t="s">
        <v>1384</v>
      </c>
      <c r="C1733" s="255" t="s">
        <v>1311</v>
      </c>
      <c r="D1733" s="256"/>
      <c r="E1733" s="256"/>
      <c r="F1733" s="256"/>
      <c r="G1733" s="256"/>
      <c r="H1733" s="257"/>
      <c r="K1733" s="123">
        <f>LEN(C1733)</f>
        <v>6</v>
      </c>
    </row>
    <row r="1734" spans="2:19" ht="15.75" customHeight="1" x14ac:dyDescent="0.25">
      <c r="B1734" s="237" t="s">
        <v>60</v>
      </c>
      <c r="C1734" s="272"/>
      <c r="D1734" s="351"/>
      <c r="E1734" s="351"/>
      <c r="F1734" s="351"/>
      <c r="G1734" s="351"/>
      <c r="H1734" s="352"/>
    </row>
    <row r="1735" spans="2:19" ht="37.5" customHeight="1" x14ac:dyDescent="0.25">
      <c r="B1735" s="110" t="s">
        <v>1384</v>
      </c>
      <c r="C1735" s="255" t="s">
        <v>1311</v>
      </c>
      <c r="D1735" s="256"/>
      <c r="E1735" s="256"/>
      <c r="F1735" s="256"/>
      <c r="G1735" s="256"/>
      <c r="H1735" s="257"/>
      <c r="K1735" s="123">
        <f>LEN(C1735)</f>
        <v>6</v>
      </c>
    </row>
    <row r="1736" spans="2:19" ht="15.75" customHeight="1" x14ac:dyDescent="0.25">
      <c r="B1736" s="237" t="s">
        <v>61</v>
      </c>
      <c r="C1736" s="272"/>
      <c r="D1736" s="351"/>
      <c r="E1736" s="351"/>
      <c r="F1736" s="351"/>
      <c r="G1736" s="351"/>
      <c r="H1736" s="352"/>
    </row>
    <row r="1737" spans="2:19" ht="37.5" customHeight="1" x14ac:dyDescent="0.25">
      <c r="B1737" s="102" t="s">
        <v>33</v>
      </c>
      <c r="C1737" s="255" t="s">
        <v>1311</v>
      </c>
      <c r="D1737" s="256"/>
      <c r="E1737" s="256"/>
      <c r="F1737" s="256"/>
      <c r="G1737" s="256"/>
      <c r="H1737" s="257"/>
      <c r="K1737" s="123">
        <f>LEN(C1737)</f>
        <v>6</v>
      </c>
    </row>
    <row r="1738" spans="2:19" ht="15.75" customHeight="1" x14ac:dyDescent="0.25">
      <c r="B1738" s="237" t="s">
        <v>1310</v>
      </c>
      <c r="C1738" s="272"/>
      <c r="D1738" s="351"/>
      <c r="E1738" s="351"/>
      <c r="F1738" s="351"/>
      <c r="G1738" s="351"/>
      <c r="H1738" s="352"/>
    </row>
    <row r="1739" spans="2:19" ht="37.5" customHeight="1" x14ac:dyDescent="0.25">
      <c r="B1739" s="102" t="s">
        <v>33</v>
      </c>
      <c r="C1739" s="255" t="s">
        <v>1311</v>
      </c>
      <c r="D1739" s="256"/>
      <c r="E1739" s="256"/>
      <c r="F1739" s="256"/>
      <c r="G1739" s="256"/>
      <c r="H1739" s="257"/>
      <c r="K1739" s="123">
        <f>LEN(C1739)</f>
        <v>6</v>
      </c>
    </row>
    <row r="1740" spans="2:19" ht="15.75" customHeight="1" x14ac:dyDescent="0.25">
      <c r="B1740" s="211" t="s">
        <v>1313</v>
      </c>
      <c r="C1740" s="245"/>
      <c r="D1740" s="225"/>
      <c r="E1740" s="225"/>
      <c r="F1740" s="225"/>
      <c r="G1740" s="225"/>
      <c r="H1740" s="226"/>
    </row>
    <row r="1741" spans="2:19" ht="15.75" customHeight="1" x14ac:dyDescent="0.25">
      <c r="B1741" s="237" t="s">
        <v>62</v>
      </c>
      <c r="C1741" s="272"/>
      <c r="D1741" s="50"/>
      <c r="E1741" s="50"/>
      <c r="F1741" s="50"/>
      <c r="G1741" s="50"/>
      <c r="H1741" s="51"/>
    </row>
    <row r="1742" spans="2:19" ht="37.5" customHeight="1" x14ac:dyDescent="0.25">
      <c r="B1742" s="347" t="s">
        <v>1311</v>
      </c>
      <c r="C1742" s="347"/>
      <c r="D1742" s="347"/>
      <c r="E1742" s="347"/>
      <c r="F1742" s="347"/>
      <c r="G1742" s="347"/>
      <c r="H1742" s="347"/>
      <c r="K1742" s="123">
        <f>LEN(B1742)</f>
        <v>6</v>
      </c>
    </row>
    <row r="1743" spans="2:19" ht="15.75" customHeight="1" x14ac:dyDescent="0.25">
      <c r="B1743" s="237" t="s">
        <v>63</v>
      </c>
      <c r="C1743" s="272"/>
      <c r="D1743" s="50"/>
      <c r="E1743" s="50"/>
      <c r="F1743" s="50"/>
      <c r="G1743" s="50"/>
      <c r="H1743" s="51"/>
      <c r="M1743" s="290"/>
      <c r="N1743" s="290"/>
      <c r="O1743" s="290"/>
      <c r="P1743" s="290"/>
      <c r="Q1743" s="290"/>
      <c r="R1743" s="290"/>
      <c r="S1743" s="290"/>
    </row>
    <row r="1744" spans="2:19" ht="37.5" customHeight="1" x14ac:dyDescent="0.25">
      <c r="B1744" s="347" t="s">
        <v>1311</v>
      </c>
      <c r="C1744" s="347"/>
      <c r="D1744" s="347"/>
      <c r="E1744" s="347"/>
      <c r="F1744" s="347"/>
      <c r="G1744" s="347"/>
      <c r="H1744" s="347"/>
      <c r="K1744" s="123">
        <f>LEN(B1744)</f>
        <v>6</v>
      </c>
      <c r="M1744" s="290"/>
      <c r="N1744" s="290"/>
      <c r="O1744" s="290"/>
      <c r="P1744" s="290"/>
      <c r="Q1744" s="290"/>
      <c r="R1744" s="290"/>
      <c r="S1744" s="290"/>
    </row>
    <row r="1745" spans="2:19" ht="15.75" customHeight="1" x14ac:dyDescent="0.25">
      <c r="B1745" s="237" t="s">
        <v>64</v>
      </c>
      <c r="C1745" s="272"/>
      <c r="D1745" s="50"/>
      <c r="E1745" s="50"/>
      <c r="F1745" s="50"/>
      <c r="G1745" s="50"/>
      <c r="H1745" s="51"/>
      <c r="M1745" s="290"/>
      <c r="N1745" s="290"/>
      <c r="O1745" s="290"/>
      <c r="P1745" s="290"/>
      <c r="Q1745" s="290"/>
      <c r="R1745" s="290"/>
      <c r="S1745" s="290"/>
    </row>
    <row r="1746" spans="2:19" ht="37.5" customHeight="1" x14ac:dyDescent="0.25">
      <c r="B1746" s="347" t="s">
        <v>1311</v>
      </c>
      <c r="C1746" s="347"/>
      <c r="D1746" s="347"/>
      <c r="E1746" s="347"/>
      <c r="F1746" s="347"/>
      <c r="G1746" s="347"/>
      <c r="H1746" s="347"/>
      <c r="K1746" s="123">
        <f>LEN(B1746)</f>
        <v>6</v>
      </c>
    </row>
    <row r="1747" spans="2:19" ht="15.75" customHeight="1" x14ac:dyDescent="0.25">
      <c r="B1747" s="237" t="s">
        <v>65</v>
      </c>
      <c r="C1747" s="272"/>
      <c r="D1747" s="50"/>
      <c r="E1747" s="50"/>
      <c r="F1747" s="50"/>
      <c r="G1747" s="50"/>
      <c r="H1747" s="51"/>
    </row>
    <row r="1748" spans="2:19" ht="37.5" customHeight="1" x14ac:dyDescent="0.25">
      <c r="B1748" s="347" t="s">
        <v>1311</v>
      </c>
      <c r="C1748" s="347"/>
      <c r="D1748" s="347"/>
      <c r="E1748" s="347"/>
      <c r="F1748" s="347"/>
      <c r="G1748" s="347"/>
      <c r="H1748" s="347"/>
      <c r="K1748" s="123">
        <f>LEN(B1748)</f>
        <v>6</v>
      </c>
    </row>
    <row r="1749" spans="2:19" ht="17.25" thickBot="1" x14ac:dyDescent="0.35">
      <c r="B1749" s="71"/>
      <c r="C1749" s="48"/>
      <c r="D1749" s="48"/>
      <c r="E1749" s="48"/>
      <c r="F1749" s="48"/>
      <c r="G1749" s="48"/>
      <c r="H1749" s="48"/>
    </row>
    <row r="1750" spans="2:19" ht="17.25" thickBot="1" x14ac:dyDescent="0.3">
      <c r="B1750" s="323" t="s">
        <v>66</v>
      </c>
      <c r="C1750" s="324"/>
      <c r="D1750" s="324"/>
      <c r="E1750" s="324"/>
      <c r="F1750" s="324"/>
      <c r="G1750" s="324"/>
      <c r="H1750" s="325"/>
    </row>
    <row r="1751" spans="2:19" ht="16.5" x14ac:dyDescent="0.25">
      <c r="B1751" s="47"/>
      <c r="C1751" s="48"/>
      <c r="D1751" s="48"/>
      <c r="E1751" s="48"/>
      <c r="F1751" s="48"/>
      <c r="G1751" s="48"/>
      <c r="H1751" s="48"/>
    </row>
    <row r="1752" spans="2:19" ht="16.5" x14ac:dyDescent="0.25">
      <c r="B1752" s="348" t="s">
        <v>1315</v>
      </c>
      <c r="C1752" s="348"/>
      <c r="D1752" s="348"/>
      <c r="E1752" s="348"/>
      <c r="F1752" s="348"/>
      <c r="G1752" s="348"/>
      <c r="H1752" s="348"/>
    </row>
    <row r="1753" spans="2:19" ht="16.5" x14ac:dyDescent="0.25">
      <c r="B1753" s="47"/>
      <c r="C1753" s="48"/>
      <c r="D1753" s="48"/>
      <c r="E1753" s="48"/>
      <c r="F1753" s="48"/>
      <c r="G1753" s="48"/>
      <c r="H1753" s="48"/>
    </row>
    <row r="1754" spans="2:19" x14ac:dyDescent="0.25">
      <c r="B1754" s="338" t="s">
        <v>67</v>
      </c>
      <c r="C1754" s="339"/>
      <c r="D1754" s="340" t="s">
        <v>68</v>
      </c>
      <c r="E1754" s="341"/>
      <c r="F1754" s="341"/>
      <c r="G1754" s="341"/>
      <c r="H1754" s="339"/>
    </row>
    <row r="1755" spans="2:19" x14ac:dyDescent="0.25">
      <c r="B1755" s="338" t="s">
        <v>49</v>
      </c>
      <c r="C1755" s="339"/>
      <c r="D1755" s="342">
        <f>D19</f>
        <v>0</v>
      </c>
      <c r="E1755" s="343"/>
      <c r="F1755" s="343"/>
      <c r="G1755" s="343"/>
      <c r="H1755" s="344"/>
    </row>
    <row r="1756" spans="2:19" ht="16.5" x14ac:dyDescent="0.25">
      <c r="B1756" s="295" t="s">
        <v>69</v>
      </c>
      <c r="C1756" s="296"/>
      <c r="D1756" s="296"/>
      <c r="E1756" s="296"/>
      <c r="F1756" s="296"/>
      <c r="G1756" s="296"/>
      <c r="H1756" s="297"/>
    </row>
    <row r="1757" spans="2:19" ht="16.5" x14ac:dyDescent="0.25">
      <c r="B1757" s="294" t="s">
        <v>70</v>
      </c>
      <c r="C1757" s="294"/>
      <c r="D1757" s="294"/>
      <c r="E1757" s="186">
        <f>'Príloha č.1 - Rozpočet VP'!J2</f>
        <v>0</v>
      </c>
      <c r="F1757" s="186"/>
      <c r="G1757" s="186"/>
      <c r="H1757" s="186"/>
    </row>
    <row r="1758" spans="2:19" ht="16.5" x14ac:dyDescent="0.25">
      <c r="B1758" s="291" t="s">
        <v>71</v>
      </c>
      <c r="C1758" s="298"/>
      <c r="D1758" s="298"/>
      <c r="E1758" s="298"/>
      <c r="F1758" s="298"/>
      <c r="G1758" s="298"/>
      <c r="H1758" s="299"/>
    </row>
    <row r="1759" spans="2:19" ht="16.5" x14ac:dyDescent="0.25">
      <c r="B1759" s="300" t="s">
        <v>72</v>
      </c>
      <c r="C1759" s="301"/>
      <c r="D1759" s="301"/>
      <c r="E1759" s="301"/>
      <c r="F1759" s="302"/>
      <c r="G1759" s="193" t="str">
        <f>IF('Príloha č.1 - Rozpočet VP'!F8="vyber","",'Príloha č.1 - Rozpočet VP'!F8)</f>
        <v/>
      </c>
      <c r="H1759" s="194"/>
    </row>
    <row r="1760" spans="2:19" ht="16.5" x14ac:dyDescent="0.25">
      <c r="B1760" s="294" t="s">
        <v>70</v>
      </c>
      <c r="C1760" s="294"/>
      <c r="D1760" s="294"/>
      <c r="E1760" s="186">
        <f>'Príloha č.1 - Rozpočet VP'!J7</f>
        <v>0</v>
      </c>
      <c r="F1760" s="186"/>
      <c r="G1760" s="186"/>
      <c r="H1760" s="186"/>
      <c r="J1760" s="127">
        <f>IF(G1759="ÁNO",E1760,0)</f>
        <v>0</v>
      </c>
    </row>
    <row r="1761" spans="2:10" ht="16.5" x14ac:dyDescent="0.25">
      <c r="B1761" s="291" t="s">
        <v>73</v>
      </c>
      <c r="C1761" s="298"/>
      <c r="D1761" s="298"/>
      <c r="E1761" s="298"/>
      <c r="F1761" s="298"/>
      <c r="G1761" s="298"/>
      <c r="H1761" s="299"/>
    </row>
    <row r="1762" spans="2:10" ht="16.5" x14ac:dyDescent="0.25">
      <c r="B1762" s="294" t="s">
        <v>70</v>
      </c>
      <c r="C1762" s="294"/>
      <c r="D1762" s="294"/>
      <c r="E1762" s="186">
        <f>'Príloha č.1 - Rozpočet VP'!J14</f>
        <v>0</v>
      </c>
      <c r="F1762" s="186"/>
      <c r="G1762" s="186"/>
      <c r="H1762" s="186"/>
    </row>
    <row r="1763" spans="2:10" ht="16.5" x14ac:dyDescent="0.25">
      <c r="B1763" s="291" t="s">
        <v>74</v>
      </c>
      <c r="C1763" s="292"/>
      <c r="D1763" s="292"/>
      <c r="E1763" s="292"/>
      <c r="F1763" s="292"/>
      <c r="G1763" s="292"/>
      <c r="H1763" s="293"/>
    </row>
    <row r="1764" spans="2:10" ht="16.5" x14ac:dyDescent="0.25">
      <c r="B1764" s="294" t="s">
        <v>70</v>
      </c>
      <c r="C1764" s="294"/>
      <c r="D1764" s="294"/>
      <c r="E1764" s="186">
        <f>'Príloha č.1 - Rozpočet VP'!J18</f>
        <v>0</v>
      </c>
      <c r="F1764" s="186"/>
      <c r="G1764" s="186"/>
      <c r="H1764" s="186"/>
    </row>
    <row r="1765" spans="2:10" ht="16.5" x14ac:dyDescent="0.25">
      <c r="B1765" s="291" t="s">
        <v>75</v>
      </c>
      <c r="C1765" s="292"/>
      <c r="D1765" s="292"/>
      <c r="E1765" s="292"/>
      <c r="F1765" s="292"/>
      <c r="G1765" s="292"/>
      <c r="H1765" s="293"/>
    </row>
    <row r="1766" spans="2:10" ht="16.5" x14ac:dyDescent="0.25">
      <c r="B1766" s="294" t="s">
        <v>70</v>
      </c>
      <c r="C1766" s="294"/>
      <c r="D1766" s="294"/>
      <c r="E1766" s="186">
        <f>'Príloha č.1 - Rozpočet VP'!J22</f>
        <v>0</v>
      </c>
      <c r="F1766" s="186"/>
      <c r="G1766" s="186"/>
      <c r="H1766" s="186"/>
    </row>
    <row r="1767" spans="2:10" ht="16.5" x14ac:dyDescent="0.25">
      <c r="B1767" s="291" t="s">
        <v>76</v>
      </c>
      <c r="C1767" s="292"/>
      <c r="D1767" s="292"/>
      <c r="E1767" s="292"/>
      <c r="F1767" s="292"/>
      <c r="G1767" s="292"/>
      <c r="H1767" s="293"/>
    </row>
    <row r="1768" spans="2:10" ht="16.5" x14ac:dyDescent="0.25">
      <c r="B1768" s="294" t="s">
        <v>70</v>
      </c>
      <c r="C1768" s="294"/>
      <c r="D1768" s="294"/>
      <c r="E1768" s="186">
        <f>'Príloha č.1 - Rozpočet VP'!J26</f>
        <v>0</v>
      </c>
      <c r="F1768" s="186"/>
      <c r="G1768" s="186"/>
      <c r="H1768" s="186"/>
    </row>
    <row r="1769" spans="2:10" ht="16.5" x14ac:dyDescent="0.25">
      <c r="B1769" s="295" t="s">
        <v>77</v>
      </c>
      <c r="C1769" s="296"/>
      <c r="D1769" s="296"/>
      <c r="E1769" s="296"/>
      <c r="F1769" s="296"/>
      <c r="G1769" s="296"/>
      <c r="H1769" s="297"/>
    </row>
    <row r="1770" spans="2:10" ht="16.5" x14ac:dyDescent="0.25">
      <c r="B1770" s="300" t="s">
        <v>78</v>
      </c>
      <c r="C1770" s="345"/>
      <c r="D1770" s="345"/>
      <c r="E1770" s="345"/>
      <c r="F1770" s="346"/>
      <c r="G1770" s="193" t="s">
        <v>79</v>
      </c>
      <c r="H1770" s="194"/>
    </row>
    <row r="1771" spans="2:10" ht="16.5" x14ac:dyDescent="0.25">
      <c r="B1771" s="294" t="s">
        <v>70</v>
      </c>
      <c r="C1771" s="294"/>
      <c r="D1771" s="294"/>
      <c r="E1771" s="186">
        <f>'Príloha č.1 - Rozpočet VP'!J30</f>
        <v>0</v>
      </c>
      <c r="F1771" s="186"/>
      <c r="G1771" s="186"/>
      <c r="H1771" s="186"/>
    </row>
    <row r="1772" spans="2:10" ht="16.5" x14ac:dyDescent="0.25">
      <c r="B1772" s="7"/>
      <c r="C1772" s="7"/>
      <c r="D1772" s="7"/>
      <c r="E1772" s="8"/>
      <c r="F1772" s="7"/>
      <c r="G1772" s="7"/>
      <c r="H1772" s="7"/>
    </row>
    <row r="1773" spans="2:10" ht="16.5" x14ac:dyDescent="0.25">
      <c r="B1773" s="7"/>
      <c r="C1773" s="7"/>
      <c r="D1773" s="7"/>
      <c r="E1773" s="8"/>
      <c r="F1773" s="169" t="s">
        <v>97</v>
      </c>
      <c r="G1773" s="294" t="s">
        <v>96</v>
      </c>
      <c r="H1773" s="294"/>
      <c r="I1773" s="152"/>
      <c r="J1773" s="152"/>
    </row>
    <row r="1774" spans="2:10" ht="16.5" x14ac:dyDescent="0.25">
      <c r="B1774" s="185" t="s">
        <v>1453</v>
      </c>
      <c r="C1774" s="185"/>
      <c r="D1774" s="185"/>
      <c r="E1774" s="185"/>
      <c r="F1774" s="170">
        <v>1</v>
      </c>
      <c r="G1774" s="243">
        <f>E1757+E1760+E1762+E1764+E1766+E1768+E1771</f>
        <v>0</v>
      </c>
      <c r="H1774" s="181"/>
      <c r="I1774" s="152"/>
      <c r="J1774" s="152"/>
    </row>
    <row r="1775" spans="2:10" ht="16.5" x14ac:dyDescent="0.25">
      <c r="B1775" s="185" t="s">
        <v>80</v>
      </c>
      <c r="C1775" s="185"/>
      <c r="D1775" s="185"/>
      <c r="E1775" s="185"/>
      <c r="F1775" s="167"/>
      <c r="G1775" s="180">
        <f>ROUNDDOWN(G1774*F1775,2)</f>
        <v>0</v>
      </c>
      <c r="H1775" s="181"/>
    </row>
    <row r="1776" spans="2:10" ht="16.5" x14ac:dyDescent="0.25">
      <c r="B1776" s="185" t="s">
        <v>1454</v>
      </c>
      <c r="C1776" s="185"/>
      <c r="D1776" s="185"/>
      <c r="E1776" s="185"/>
      <c r="F1776" s="167"/>
      <c r="G1776" s="180">
        <f>ROUNDDOWN(G1774*F1776,2)</f>
        <v>0</v>
      </c>
      <c r="H1776" s="181"/>
    </row>
    <row r="1777" spans="2:10" ht="16.5" x14ac:dyDescent="0.25">
      <c r="B1777" s="185" t="s">
        <v>81</v>
      </c>
      <c r="C1777" s="185"/>
      <c r="D1777" s="185"/>
      <c r="E1777" s="185"/>
      <c r="F1777" s="170" t="e">
        <f>G1777/G1774</f>
        <v>#DIV/0!</v>
      </c>
      <c r="G1777" s="243">
        <f>G1774-G1775-G1776</f>
        <v>0</v>
      </c>
      <c r="H1777" s="181"/>
    </row>
    <row r="1778" spans="2:10" ht="16.5" x14ac:dyDescent="0.25">
      <c r="B1778" s="7"/>
      <c r="C1778" s="7"/>
      <c r="D1778" s="7"/>
      <c r="E1778" s="8"/>
      <c r="F1778" s="7"/>
      <c r="G1778" s="244"/>
      <c r="H1778" s="244"/>
    </row>
    <row r="1779" spans="2:10" x14ac:dyDescent="0.25">
      <c r="B1779" s="338" t="s">
        <v>67</v>
      </c>
      <c r="C1779" s="339"/>
      <c r="D1779" s="340" t="s">
        <v>82</v>
      </c>
      <c r="E1779" s="341"/>
      <c r="F1779" s="341"/>
      <c r="G1779" s="341"/>
      <c r="H1779" s="339"/>
    </row>
    <row r="1780" spans="2:10" x14ac:dyDescent="0.25">
      <c r="B1780" s="338" t="s">
        <v>49</v>
      </c>
      <c r="C1780" s="339"/>
      <c r="D1780" s="342">
        <f>D53</f>
        <v>0</v>
      </c>
      <c r="E1780" s="343"/>
      <c r="F1780" s="343"/>
      <c r="G1780" s="343"/>
      <c r="H1780" s="344"/>
    </row>
    <row r="1781" spans="2:10" ht="16.5" x14ac:dyDescent="0.25">
      <c r="B1781" s="295" t="s">
        <v>69</v>
      </c>
      <c r="C1781" s="296"/>
      <c r="D1781" s="296"/>
      <c r="E1781" s="296"/>
      <c r="F1781" s="296"/>
      <c r="G1781" s="296"/>
      <c r="H1781" s="297"/>
    </row>
    <row r="1782" spans="2:10" ht="16.5" x14ac:dyDescent="0.25">
      <c r="B1782" s="294" t="s">
        <v>70</v>
      </c>
      <c r="C1782" s="294"/>
      <c r="D1782" s="294"/>
      <c r="E1782" s="186">
        <f>'Príloha č.1 - Rozpočet HCP'!J2</f>
        <v>0</v>
      </c>
      <c r="F1782" s="186"/>
      <c r="G1782" s="186"/>
      <c r="H1782" s="186"/>
    </row>
    <row r="1783" spans="2:10" ht="16.5" customHeight="1" x14ac:dyDescent="0.25">
      <c r="B1783" s="291" t="s">
        <v>71</v>
      </c>
      <c r="C1783" s="298"/>
      <c r="D1783" s="298"/>
      <c r="E1783" s="298"/>
      <c r="F1783" s="298"/>
      <c r="G1783" s="298"/>
      <c r="H1783" s="299"/>
    </row>
    <row r="1784" spans="2:10" ht="16.5" x14ac:dyDescent="0.25">
      <c r="B1784" s="300" t="s">
        <v>72</v>
      </c>
      <c r="C1784" s="301"/>
      <c r="D1784" s="301"/>
      <c r="E1784" s="301"/>
      <c r="F1784" s="302"/>
      <c r="G1784" s="193" t="str">
        <f>IF('Príloha č.1 - Rozpočet HCP'!F8="vyber","",'Príloha č.1 - Rozpočet HCP'!F8)</f>
        <v/>
      </c>
      <c r="H1784" s="194"/>
    </row>
    <row r="1785" spans="2:10" ht="16.5" x14ac:dyDescent="0.25">
      <c r="B1785" s="294" t="s">
        <v>70</v>
      </c>
      <c r="C1785" s="294"/>
      <c r="D1785" s="294"/>
      <c r="E1785" s="186">
        <f>'Príloha č.1 - Rozpočet HCP'!J7</f>
        <v>0</v>
      </c>
      <c r="F1785" s="186"/>
      <c r="G1785" s="186"/>
      <c r="H1785" s="186"/>
      <c r="J1785" s="127">
        <f>IF(G1784="ÁNO",E1785,0)</f>
        <v>0</v>
      </c>
    </row>
    <row r="1786" spans="2:10" ht="16.5" customHeight="1" x14ac:dyDescent="0.25">
      <c r="B1786" s="291" t="s">
        <v>73</v>
      </c>
      <c r="C1786" s="298"/>
      <c r="D1786" s="298"/>
      <c r="E1786" s="298"/>
      <c r="F1786" s="298"/>
      <c r="G1786" s="298"/>
      <c r="H1786" s="299"/>
    </row>
    <row r="1787" spans="2:10" ht="16.5" x14ac:dyDescent="0.25">
      <c r="B1787" s="294" t="s">
        <v>70</v>
      </c>
      <c r="C1787" s="294"/>
      <c r="D1787" s="294"/>
      <c r="E1787" s="186">
        <f>'Príloha č.1 - Rozpočet HCP'!J14</f>
        <v>0</v>
      </c>
      <c r="F1787" s="186"/>
      <c r="G1787" s="186"/>
      <c r="H1787" s="186"/>
    </row>
    <row r="1788" spans="2:10" ht="16.5" customHeight="1" x14ac:dyDescent="0.25">
      <c r="B1788" s="291" t="s">
        <v>74</v>
      </c>
      <c r="C1788" s="292"/>
      <c r="D1788" s="292"/>
      <c r="E1788" s="292"/>
      <c r="F1788" s="292"/>
      <c r="G1788" s="292"/>
      <c r="H1788" s="293"/>
    </row>
    <row r="1789" spans="2:10" ht="16.5" x14ac:dyDescent="0.25">
      <c r="B1789" s="294" t="s">
        <v>70</v>
      </c>
      <c r="C1789" s="294"/>
      <c r="D1789" s="294"/>
      <c r="E1789" s="186">
        <f>'Príloha č.1 - Rozpočet HCP'!J18</f>
        <v>0</v>
      </c>
      <c r="F1789" s="186"/>
      <c r="G1789" s="186"/>
      <c r="H1789" s="186"/>
    </row>
    <row r="1790" spans="2:10" ht="16.5" customHeight="1" x14ac:dyDescent="0.25">
      <c r="B1790" s="291" t="s">
        <v>75</v>
      </c>
      <c r="C1790" s="292"/>
      <c r="D1790" s="292"/>
      <c r="E1790" s="292"/>
      <c r="F1790" s="292"/>
      <c r="G1790" s="292"/>
      <c r="H1790" s="293"/>
    </row>
    <row r="1791" spans="2:10" ht="16.5" x14ac:dyDescent="0.25">
      <c r="B1791" s="294" t="s">
        <v>70</v>
      </c>
      <c r="C1791" s="294"/>
      <c r="D1791" s="294"/>
      <c r="E1791" s="186">
        <f>'Príloha č.1 - Rozpočet HCP'!J22</f>
        <v>0</v>
      </c>
      <c r="F1791" s="186"/>
      <c r="G1791" s="186"/>
      <c r="H1791" s="186"/>
    </row>
    <row r="1792" spans="2:10" ht="16.5" customHeight="1" x14ac:dyDescent="0.25">
      <c r="B1792" s="291" t="s">
        <v>76</v>
      </c>
      <c r="C1792" s="292"/>
      <c r="D1792" s="292"/>
      <c r="E1792" s="292"/>
      <c r="F1792" s="292"/>
      <c r="G1792" s="292"/>
      <c r="H1792" s="293"/>
    </row>
    <row r="1793" spans="2:10" ht="16.5" x14ac:dyDescent="0.25">
      <c r="B1793" s="294" t="s">
        <v>70</v>
      </c>
      <c r="C1793" s="294"/>
      <c r="D1793" s="294"/>
      <c r="E1793" s="186">
        <f>'Príloha č.1 - Rozpočet HCP'!J26</f>
        <v>0</v>
      </c>
      <c r="F1793" s="186"/>
      <c r="G1793" s="186"/>
      <c r="H1793" s="186"/>
    </row>
    <row r="1794" spans="2:10" ht="16.5" x14ac:dyDescent="0.25">
      <c r="B1794" s="295" t="s">
        <v>77</v>
      </c>
      <c r="C1794" s="296"/>
      <c r="D1794" s="296"/>
      <c r="E1794" s="296"/>
      <c r="F1794" s="296"/>
      <c r="G1794" s="296"/>
      <c r="H1794" s="297"/>
    </row>
    <row r="1795" spans="2:10" ht="16.5" x14ac:dyDescent="0.25">
      <c r="B1795" s="300" t="s">
        <v>78</v>
      </c>
      <c r="C1795" s="345"/>
      <c r="D1795" s="345"/>
      <c r="E1795" s="345"/>
      <c r="F1795" s="346"/>
      <c r="G1795" s="193" t="s">
        <v>79</v>
      </c>
      <c r="H1795" s="194"/>
    </row>
    <row r="1796" spans="2:10" ht="16.5" x14ac:dyDescent="0.25">
      <c r="B1796" s="294" t="s">
        <v>70</v>
      </c>
      <c r="C1796" s="294"/>
      <c r="D1796" s="294"/>
      <c r="E1796" s="186">
        <f>'Príloha č.1 - Rozpočet HCP'!J30</f>
        <v>0</v>
      </c>
      <c r="F1796" s="186"/>
      <c r="G1796" s="186"/>
      <c r="H1796" s="186"/>
    </row>
    <row r="1797" spans="2:10" ht="16.5" x14ac:dyDescent="0.25">
      <c r="B1797" s="7"/>
      <c r="C1797" s="7"/>
      <c r="D1797" s="7"/>
      <c r="E1797" s="8"/>
      <c r="F1797" s="7"/>
      <c r="G1797" s="7"/>
      <c r="H1797" s="7"/>
    </row>
    <row r="1798" spans="2:10" ht="16.5" x14ac:dyDescent="0.25">
      <c r="B1798" s="7"/>
      <c r="C1798" s="7"/>
      <c r="D1798" s="7"/>
      <c r="E1798" s="8"/>
      <c r="F1798" s="150" t="s">
        <v>97</v>
      </c>
      <c r="G1798" s="184" t="s">
        <v>96</v>
      </c>
      <c r="H1798" s="184"/>
      <c r="I1798" s="152"/>
      <c r="J1798" s="152"/>
    </row>
    <row r="1799" spans="2:10" ht="16.5" x14ac:dyDescent="0.25">
      <c r="B1799" s="185" t="s">
        <v>1453</v>
      </c>
      <c r="C1799" s="185"/>
      <c r="D1799" s="185"/>
      <c r="E1799" s="185"/>
      <c r="F1799" s="168">
        <v>1</v>
      </c>
      <c r="G1799" s="182">
        <f>E1782+E1785+E1787+E1789+E1791+E1793+E1796</f>
        <v>0</v>
      </c>
      <c r="H1799" s="183"/>
      <c r="I1799" s="152"/>
      <c r="J1799" s="152"/>
    </row>
    <row r="1800" spans="2:10" ht="16.5" x14ac:dyDescent="0.25">
      <c r="B1800" s="185" t="s">
        <v>80</v>
      </c>
      <c r="C1800" s="185"/>
      <c r="D1800" s="185"/>
      <c r="E1800" s="185"/>
      <c r="F1800" s="167"/>
      <c r="G1800" s="180">
        <f>ROUNDDOWN(G1799*F1800,2)</f>
        <v>0</v>
      </c>
      <c r="H1800" s="181"/>
    </row>
    <row r="1801" spans="2:10" ht="16.5" x14ac:dyDescent="0.25">
      <c r="B1801" s="185" t="s">
        <v>1454</v>
      </c>
      <c r="C1801" s="185"/>
      <c r="D1801" s="185"/>
      <c r="E1801" s="185"/>
      <c r="F1801" s="167"/>
      <c r="G1801" s="180">
        <f>ROUNDDOWN(G1799*F1801,2)</f>
        <v>0</v>
      </c>
      <c r="H1801" s="181"/>
    </row>
    <row r="1802" spans="2:10" ht="16.5" x14ac:dyDescent="0.25">
      <c r="B1802" s="185" t="s">
        <v>81</v>
      </c>
      <c r="C1802" s="185"/>
      <c r="D1802" s="185"/>
      <c r="E1802" s="185"/>
      <c r="F1802" s="168" t="e">
        <f>G1802/G1799</f>
        <v>#DIV/0!</v>
      </c>
      <c r="G1802" s="182">
        <f>G1799-G1800-G1801</f>
        <v>0</v>
      </c>
      <c r="H1802" s="183"/>
    </row>
    <row r="1803" spans="2:10" ht="16.5" x14ac:dyDescent="0.25">
      <c r="B1803" s="7"/>
      <c r="C1803" s="7"/>
      <c r="D1803" s="7"/>
      <c r="E1803" s="8"/>
      <c r="F1803" s="7"/>
      <c r="G1803" s="7"/>
      <c r="H1803" s="7"/>
    </row>
    <row r="1804" spans="2:10" x14ac:dyDescent="0.25">
      <c r="B1804" s="211" t="s">
        <v>67</v>
      </c>
      <c r="C1804" s="212"/>
      <c r="D1804" s="235" t="s">
        <v>1329</v>
      </c>
      <c r="E1804" s="236"/>
      <c r="F1804" s="236"/>
      <c r="G1804" s="236"/>
      <c r="H1804" s="212"/>
    </row>
    <row r="1805" spans="2:10" hidden="1" outlineLevel="1" x14ac:dyDescent="0.25">
      <c r="B1805" s="211" t="s">
        <v>49</v>
      </c>
      <c r="C1805" s="212"/>
      <c r="D1805" s="213" t="str">
        <f>IF(D87="","",D87)</f>
        <v/>
      </c>
      <c r="E1805" s="214"/>
      <c r="F1805" s="214"/>
      <c r="G1805" s="214"/>
      <c r="H1805" s="215"/>
    </row>
    <row r="1806" spans="2:10" ht="16.5" hidden="1" outlineLevel="1" x14ac:dyDescent="0.25">
      <c r="B1806" s="216" t="s">
        <v>69</v>
      </c>
      <c r="C1806" s="217"/>
      <c r="D1806" s="217"/>
      <c r="E1806" s="217"/>
      <c r="F1806" s="217"/>
      <c r="G1806" s="217"/>
      <c r="H1806" s="218"/>
    </row>
    <row r="1807" spans="2:10" ht="16.5" hidden="1" outlineLevel="1" x14ac:dyDescent="0.25">
      <c r="B1807" s="184" t="s">
        <v>70</v>
      </c>
      <c r="C1807" s="184"/>
      <c r="D1807" s="184"/>
      <c r="E1807" s="186">
        <f>'Príloha č.1 - Rozpočet PP1'!$J$2</f>
        <v>0</v>
      </c>
      <c r="F1807" s="186"/>
      <c r="G1807" s="186"/>
      <c r="H1807" s="186"/>
    </row>
    <row r="1808" spans="2:10" ht="16.5" hidden="1" outlineLevel="1" x14ac:dyDescent="0.25">
      <c r="B1808" s="187" t="s">
        <v>71</v>
      </c>
      <c r="C1808" s="195"/>
      <c r="D1808" s="195"/>
      <c r="E1808" s="195"/>
      <c r="F1808" s="195"/>
      <c r="G1808" s="195"/>
      <c r="H1808" s="196"/>
    </row>
    <row r="1809" spans="2:10" ht="16.5" hidden="1" outlineLevel="1" x14ac:dyDescent="0.25">
      <c r="B1809" s="190" t="s">
        <v>72</v>
      </c>
      <c r="C1809" s="191"/>
      <c r="D1809" s="191"/>
      <c r="E1809" s="191"/>
      <c r="F1809" s="192"/>
      <c r="G1809" s="193" t="str">
        <f>IF('Príloha č.1 - Rozpočet PP1'!$F$8="vyber","",'Príloha č.1 - Rozpočet PP1'!$F$8)</f>
        <v/>
      </c>
      <c r="H1809" s="194"/>
    </row>
    <row r="1810" spans="2:10" ht="16.5" hidden="1" outlineLevel="1" x14ac:dyDescent="0.25">
      <c r="B1810" s="184" t="s">
        <v>70</v>
      </c>
      <c r="C1810" s="184"/>
      <c r="D1810" s="184"/>
      <c r="E1810" s="186">
        <f>'Príloha č.1 - Rozpočet PP1'!$J$7</f>
        <v>0</v>
      </c>
      <c r="F1810" s="186"/>
      <c r="G1810" s="186"/>
      <c r="H1810" s="186"/>
      <c r="J1810" s="127">
        <f>IF(G1809="ÁNO",E1810,0)</f>
        <v>0</v>
      </c>
    </row>
    <row r="1811" spans="2:10" ht="16.5" hidden="1" outlineLevel="1" x14ac:dyDescent="0.25">
      <c r="B1811" s="187" t="s">
        <v>73</v>
      </c>
      <c r="C1811" s="195"/>
      <c r="D1811" s="195"/>
      <c r="E1811" s="195"/>
      <c r="F1811" s="195"/>
      <c r="G1811" s="195"/>
      <c r="H1811" s="196"/>
    </row>
    <row r="1812" spans="2:10" ht="16.5" hidden="1" outlineLevel="1" x14ac:dyDescent="0.25">
      <c r="B1812" s="184" t="s">
        <v>70</v>
      </c>
      <c r="C1812" s="184"/>
      <c r="D1812" s="184"/>
      <c r="E1812" s="186">
        <f>'Príloha č.1 - Rozpočet PP1'!$J$14</f>
        <v>0</v>
      </c>
      <c r="F1812" s="186"/>
      <c r="G1812" s="186"/>
      <c r="H1812" s="186"/>
    </row>
    <row r="1813" spans="2:10" ht="16.5" hidden="1" outlineLevel="1" x14ac:dyDescent="0.25">
      <c r="B1813" s="187" t="s">
        <v>74</v>
      </c>
      <c r="C1813" s="188"/>
      <c r="D1813" s="188"/>
      <c r="E1813" s="188"/>
      <c r="F1813" s="188"/>
      <c r="G1813" s="188"/>
      <c r="H1813" s="189"/>
    </row>
    <row r="1814" spans="2:10" ht="16.5" hidden="1" outlineLevel="1" x14ac:dyDescent="0.25">
      <c r="B1814" s="184" t="s">
        <v>70</v>
      </c>
      <c r="C1814" s="184"/>
      <c r="D1814" s="184"/>
      <c r="E1814" s="186">
        <f>'Príloha č.1 - Rozpočet PP1'!$J$18</f>
        <v>0</v>
      </c>
      <c r="F1814" s="186"/>
      <c r="G1814" s="186"/>
      <c r="H1814" s="186"/>
    </row>
    <row r="1815" spans="2:10" ht="16.5" hidden="1" outlineLevel="1" x14ac:dyDescent="0.25">
      <c r="B1815" s="187" t="s">
        <v>75</v>
      </c>
      <c r="C1815" s="188"/>
      <c r="D1815" s="188"/>
      <c r="E1815" s="188"/>
      <c r="F1815" s="188"/>
      <c r="G1815" s="188"/>
      <c r="H1815" s="189"/>
    </row>
    <row r="1816" spans="2:10" ht="16.5" hidden="1" outlineLevel="1" x14ac:dyDescent="0.25">
      <c r="B1816" s="184" t="s">
        <v>70</v>
      </c>
      <c r="C1816" s="184"/>
      <c r="D1816" s="184"/>
      <c r="E1816" s="186">
        <f>'Príloha č.1 - Rozpočet PP1'!$J$22</f>
        <v>0</v>
      </c>
      <c r="F1816" s="186"/>
      <c r="G1816" s="186"/>
      <c r="H1816" s="186"/>
    </row>
    <row r="1817" spans="2:10" ht="16.5" hidden="1" outlineLevel="1" x14ac:dyDescent="0.25">
      <c r="B1817" s="187" t="s">
        <v>76</v>
      </c>
      <c r="C1817" s="188"/>
      <c r="D1817" s="188"/>
      <c r="E1817" s="188"/>
      <c r="F1817" s="188"/>
      <c r="G1817" s="188"/>
      <c r="H1817" s="189"/>
    </row>
    <row r="1818" spans="2:10" ht="16.5" hidden="1" outlineLevel="1" x14ac:dyDescent="0.25">
      <c r="B1818" s="184" t="s">
        <v>70</v>
      </c>
      <c r="C1818" s="184"/>
      <c r="D1818" s="184"/>
      <c r="E1818" s="186">
        <f>'Príloha č.1 - Rozpočet PP1'!$J$26</f>
        <v>0</v>
      </c>
      <c r="F1818" s="186"/>
      <c r="G1818" s="186"/>
      <c r="H1818" s="186"/>
    </row>
    <row r="1819" spans="2:10" ht="16.5" hidden="1" outlineLevel="1" x14ac:dyDescent="0.25">
      <c r="B1819" s="216" t="s">
        <v>77</v>
      </c>
      <c r="C1819" s="217"/>
      <c r="D1819" s="217"/>
      <c r="E1819" s="217"/>
      <c r="F1819" s="217"/>
      <c r="G1819" s="217"/>
      <c r="H1819" s="218"/>
    </row>
    <row r="1820" spans="2:10" ht="16.5" hidden="1" outlineLevel="1" x14ac:dyDescent="0.25">
      <c r="B1820" s="190" t="s">
        <v>78</v>
      </c>
      <c r="C1820" s="219"/>
      <c r="D1820" s="219"/>
      <c r="E1820" s="219"/>
      <c r="F1820" s="220"/>
      <c r="G1820" s="221" t="s">
        <v>79</v>
      </c>
      <c r="H1820" s="210"/>
    </row>
    <row r="1821" spans="2:10" ht="16.5" hidden="1" outlineLevel="1" x14ac:dyDescent="0.25">
      <c r="B1821" s="184" t="s">
        <v>70</v>
      </c>
      <c r="C1821" s="184"/>
      <c r="D1821" s="184"/>
      <c r="E1821" s="186">
        <f>'Príloha č.1 - Rozpočet PP1'!$J$30</f>
        <v>0</v>
      </c>
      <c r="F1821" s="186"/>
      <c r="G1821" s="186"/>
      <c r="H1821" s="186"/>
    </row>
    <row r="1822" spans="2:10" ht="16.5" hidden="1" outlineLevel="1" x14ac:dyDescent="0.25">
      <c r="B1822" s="7"/>
      <c r="C1822" s="7"/>
      <c r="D1822" s="7"/>
      <c r="E1822" s="8"/>
      <c r="F1822" s="7"/>
      <c r="G1822" s="7"/>
      <c r="H1822" s="7"/>
    </row>
    <row r="1823" spans="2:10" ht="16.5" hidden="1" outlineLevel="1" x14ac:dyDescent="0.25">
      <c r="B1823" s="7"/>
      <c r="C1823" s="7"/>
      <c r="D1823" s="7"/>
      <c r="E1823" s="8"/>
      <c r="F1823" s="150" t="s">
        <v>97</v>
      </c>
      <c r="G1823" s="184" t="s">
        <v>96</v>
      </c>
      <c r="H1823" s="184"/>
      <c r="I1823" s="152"/>
      <c r="J1823" s="152"/>
    </row>
    <row r="1824" spans="2:10" ht="16.5" hidden="1" outlineLevel="1" x14ac:dyDescent="0.25">
      <c r="B1824" s="185" t="s">
        <v>1453</v>
      </c>
      <c r="C1824" s="185"/>
      <c r="D1824" s="185"/>
      <c r="E1824" s="185"/>
      <c r="F1824" s="168">
        <v>1</v>
      </c>
      <c r="G1824" s="182">
        <f>E1807+E1810+E1812+E1814+E1816+E1818+E1821</f>
        <v>0</v>
      </c>
      <c r="H1824" s="183"/>
      <c r="I1824" s="152"/>
      <c r="J1824" s="152"/>
    </row>
    <row r="1825" spans="2:10" ht="16.5" hidden="1" outlineLevel="1" x14ac:dyDescent="0.25">
      <c r="B1825" s="185" t="s">
        <v>80</v>
      </c>
      <c r="C1825" s="185"/>
      <c r="D1825" s="185"/>
      <c r="E1825" s="185"/>
      <c r="F1825" s="167"/>
      <c r="G1825" s="180">
        <f>ROUNDDOWN(G1824*F1825,2)</f>
        <v>0</v>
      </c>
      <c r="H1825" s="181"/>
    </row>
    <row r="1826" spans="2:10" ht="16.5" hidden="1" outlineLevel="1" x14ac:dyDescent="0.25">
      <c r="B1826" s="185" t="s">
        <v>1454</v>
      </c>
      <c r="C1826" s="185"/>
      <c r="D1826" s="185"/>
      <c r="E1826" s="185"/>
      <c r="F1826" s="167"/>
      <c r="G1826" s="180">
        <f>ROUNDDOWN(G1824*F1826,2)</f>
        <v>0</v>
      </c>
      <c r="H1826" s="181"/>
    </row>
    <row r="1827" spans="2:10" ht="16.5" hidden="1" outlineLevel="1" x14ac:dyDescent="0.25">
      <c r="B1827" s="185" t="s">
        <v>81</v>
      </c>
      <c r="C1827" s="185"/>
      <c r="D1827" s="185"/>
      <c r="E1827" s="185"/>
      <c r="F1827" s="168" t="e">
        <f>G1827/G1824</f>
        <v>#DIV/0!</v>
      </c>
      <c r="G1827" s="182">
        <f>G1824-G1825-G1826</f>
        <v>0</v>
      </c>
      <c r="H1827" s="183"/>
    </row>
    <row r="1828" spans="2:10" ht="16.5" hidden="1" outlineLevel="1" x14ac:dyDescent="0.25">
      <c r="B1828" s="7"/>
      <c r="C1828" s="7"/>
      <c r="D1828" s="7"/>
      <c r="E1828" s="8"/>
      <c r="F1828" s="7"/>
      <c r="G1828" s="7"/>
      <c r="H1828" s="7"/>
    </row>
    <row r="1829" spans="2:10" collapsed="1" x14ac:dyDescent="0.25">
      <c r="B1829" s="211" t="s">
        <v>67</v>
      </c>
      <c r="C1829" s="212"/>
      <c r="D1829" s="235" t="s">
        <v>1330</v>
      </c>
      <c r="E1829" s="236"/>
      <c r="F1829" s="236"/>
      <c r="G1829" s="236"/>
      <c r="H1829" s="212"/>
      <c r="I1829" s="28"/>
    </row>
    <row r="1830" spans="2:10" hidden="1" outlineLevel="1" x14ac:dyDescent="0.25">
      <c r="B1830" s="211" t="s">
        <v>49</v>
      </c>
      <c r="C1830" s="212"/>
      <c r="D1830" s="213" t="str">
        <f>IF(D121="","",D121)</f>
        <v/>
      </c>
      <c r="E1830" s="214"/>
      <c r="F1830" s="214"/>
      <c r="G1830" s="214"/>
      <c r="H1830" s="215"/>
      <c r="I1830" s="28"/>
    </row>
    <row r="1831" spans="2:10" ht="16.5" hidden="1" outlineLevel="1" x14ac:dyDescent="0.25">
      <c r="B1831" s="216" t="s">
        <v>69</v>
      </c>
      <c r="C1831" s="217"/>
      <c r="D1831" s="217"/>
      <c r="E1831" s="217"/>
      <c r="F1831" s="217"/>
      <c r="G1831" s="217"/>
      <c r="H1831" s="218"/>
      <c r="I1831" s="28"/>
    </row>
    <row r="1832" spans="2:10" ht="16.5" hidden="1" outlineLevel="1" x14ac:dyDescent="0.25">
      <c r="B1832" s="184" t="s">
        <v>70</v>
      </c>
      <c r="C1832" s="184"/>
      <c r="D1832" s="184"/>
      <c r="E1832" s="186">
        <f>'Príloha č.1 - Rozpočet PP2'!$J$2</f>
        <v>0</v>
      </c>
      <c r="F1832" s="186"/>
      <c r="G1832" s="186"/>
      <c r="H1832" s="186"/>
      <c r="I1832" s="28"/>
    </row>
    <row r="1833" spans="2:10" ht="16.5" hidden="1" customHeight="1" outlineLevel="1" x14ac:dyDescent="0.25">
      <c r="B1833" s="187" t="s">
        <v>71</v>
      </c>
      <c r="C1833" s="195"/>
      <c r="D1833" s="195"/>
      <c r="E1833" s="195"/>
      <c r="F1833" s="195"/>
      <c r="G1833" s="195"/>
      <c r="H1833" s="196"/>
      <c r="I1833" s="28"/>
    </row>
    <row r="1834" spans="2:10" ht="16.5" hidden="1" outlineLevel="1" x14ac:dyDescent="0.25">
      <c r="B1834" s="190" t="s">
        <v>72</v>
      </c>
      <c r="C1834" s="191"/>
      <c r="D1834" s="191"/>
      <c r="E1834" s="191"/>
      <c r="F1834" s="192"/>
      <c r="G1834" s="193" t="str">
        <f>IF('Príloha č.1 - Rozpočet PP2'!$F$8="vyber","",'Príloha č.1 - Rozpočet PP2'!$F$8)</f>
        <v/>
      </c>
      <c r="H1834" s="194"/>
      <c r="I1834" s="28"/>
    </row>
    <row r="1835" spans="2:10" ht="16.5" hidden="1" outlineLevel="1" x14ac:dyDescent="0.25">
      <c r="B1835" s="184" t="s">
        <v>70</v>
      </c>
      <c r="C1835" s="184"/>
      <c r="D1835" s="184"/>
      <c r="E1835" s="186">
        <f>'Príloha č.1 - Rozpočet PP2'!$J$7</f>
        <v>0</v>
      </c>
      <c r="F1835" s="186"/>
      <c r="G1835" s="186"/>
      <c r="H1835" s="186"/>
      <c r="I1835" s="28"/>
      <c r="J1835" s="127">
        <f>IF(G1834="ÁNO",E1835,0)</f>
        <v>0</v>
      </c>
    </row>
    <row r="1836" spans="2:10" ht="16.5" hidden="1" customHeight="1" outlineLevel="1" x14ac:dyDescent="0.25">
      <c r="B1836" s="187" t="s">
        <v>73</v>
      </c>
      <c r="C1836" s="195"/>
      <c r="D1836" s="195"/>
      <c r="E1836" s="195"/>
      <c r="F1836" s="195"/>
      <c r="G1836" s="195"/>
      <c r="H1836" s="196"/>
      <c r="I1836" s="28"/>
    </row>
    <row r="1837" spans="2:10" ht="16.5" hidden="1" outlineLevel="1" x14ac:dyDescent="0.25">
      <c r="B1837" s="184" t="s">
        <v>70</v>
      </c>
      <c r="C1837" s="184"/>
      <c r="D1837" s="184"/>
      <c r="E1837" s="186">
        <f>'Príloha č.1 - Rozpočet PP2'!$J$14</f>
        <v>0</v>
      </c>
      <c r="F1837" s="186"/>
      <c r="G1837" s="186"/>
      <c r="H1837" s="186"/>
      <c r="I1837" s="28"/>
    </row>
    <row r="1838" spans="2:10" ht="16.5" hidden="1" customHeight="1" outlineLevel="1" x14ac:dyDescent="0.25">
      <c r="B1838" s="187" t="s">
        <v>74</v>
      </c>
      <c r="C1838" s="188"/>
      <c r="D1838" s="188"/>
      <c r="E1838" s="188"/>
      <c r="F1838" s="188"/>
      <c r="G1838" s="188"/>
      <c r="H1838" s="189"/>
      <c r="I1838" s="28"/>
    </row>
    <row r="1839" spans="2:10" ht="16.5" hidden="1" outlineLevel="1" x14ac:dyDescent="0.25">
      <c r="B1839" s="184" t="s">
        <v>70</v>
      </c>
      <c r="C1839" s="184"/>
      <c r="D1839" s="184"/>
      <c r="E1839" s="186">
        <f>'Príloha č.1 - Rozpočet PP2'!$J$18</f>
        <v>0</v>
      </c>
      <c r="F1839" s="186"/>
      <c r="G1839" s="186"/>
      <c r="H1839" s="186"/>
      <c r="I1839" s="28"/>
    </row>
    <row r="1840" spans="2:10" ht="16.5" hidden="1" customHeight="1" outlineLevel="1" x14ac:dyDescent="0.25">
      <c r="B1840" s="187" t="s">
        <v>75</v>
      </c>
      <c r="C1840" s="188"/>
      <c r="D1840" s="188"/>
      <c r="E1840" s="188"/>
      <c r="F1840" s="188"/>
      <c r="G1840" s="188"/>
      <c r="H1840" s="189"/>
      <c r="I1840" s="28"/>
    </row>
    <row r="1841" spans="2:10" ht="16.5" hidden="1" outlineLevel="1" x14ac:dyDescent="0.25">
      <c r="B1841" s="184" t="s">
        <v>70</v>
      </c>
      <c r="C1841" s="184"/>
      <c r="D1841" s="184"/>
      <c r="E1841" s="186">
        <f>'Príloha č.1 - Rozpočet PP2'!$J$22</f>
        <v>0</v>
      </c>
      <c r="F1841" s="186"/>
      <c r="G1841" s="186"/>
      <c r="H1841" s="186"/>
      <c r="I1841" s="28"/>
    </row>
    <row r="1842" spans="2:10" ht="16.5" hidden="1" customHeight="1" outlineLevel="1" x14ac:dyDescent="0.25">
      <c r="B1842" s="187" t="s">
        <v>76</v>
      </c>
      <c r="C1842" s="188"/>
      <c r="D1842" s="188"/>
      <c r="E1842" s="188"/>
      <c r="F1842" s="188"/>
      <c r="G1842" s="188"/>
      <c r="H1842" s="189"/>
      <c r="I1842" s="28"/>
    </row>
    <row r="1843" spans="2:10" ht="16.5" hidden="1" outlineLevel="1" x14ac:dyDescent="0.25">
      <c r="B1843" s="184" t="s">
        <v>70</v>
      </c>
      <c r="C1843" s="184"/>
      <c r="D1843" s="184"/>
      <c r="E1843" s="186">
        <f>'Príloha č.1 - Rozpočet PP2'!$J$26</f>
        <v>0</v>
      </c>
      <c r="F1843" s="186"/>
      <c r="G1843" s="186"/>
      <c r="H1843" s="186"/>
      <c r="I1843" s="28"/>
    </row>
    <row r="1844" spans="2:10" ht="16.5" hidden="1" outlineLevel="1" x14ac:dyDescent="0.25">
      <c r="B1844" s="216" t="s">
        <v>77</v>
      </c>
      <c r="C1844" s="217"/>
      <c r="D1844" s="217"/>
      <c r="E1844" s="217"/>
      <c r="F1844" s="217"/>
      <c r="G1844" s="217"/>
      <c r="H1844" s="218"/>
      <c r="I1844" s="28"/>
    </row>
    <row r="1845" spans="2:10" ht="16.5" hidden="1" outlineLevel="1" x14ac:dyDescent="0.25">
      <c r="B1845" s="190" t="s">
        <v>78</v>
      </c>
      <c r="C1845" s="219"/>
      <c r="D1845" s="219"/>
      <c r="E1845" s="219"/>
      <c r="F1845" s="220"/>
      <c r="G1845" s="221" t="s">
        <v>79</v>
      </c>
      <c r="H1845" s="210"/>
      <c r="I1845" s="28"/>
    </row>
    <row r="1846" spans="2:10" ht="16.5" hidden="1" outlineLevel="1" x14ac:dyDescent="0.25">
      <c r="B1846" s="184" t="s">
        <v>70</v>
      </c>
      <c r="C1846" s="184"/>
      <c r="D1846" s="184"/>
      <c r="E1846" s="186">
        <f>'Príloha č.1 - Rozpočet PP2'!$J$30</f>
        <v>0</v>
      </c>
      <c r="F1846" s="186"/>
      <c r="G1846" s="186"/>
      <c r="H1846" s="186"/>
      <c r="I1846" s="28"/>
    </row>
    <row r="1847" spans="2:10" ht="16.5" hidden="1" outlineLevel="1" x14ac:dyDescent="0.25">
      <c r="B1847" s="7"/>
      <c r="C1847" s="7"/>
      <c r="D1847" s="7"/>
      <c r="E1847" s="8"/>
      <c r="F1847" s="7"/>
      <c r="G1847" s="7"/>
      <c r="H1847" s="7"/>
      <c r="I1847" s="28"/>
    </row>
    <row r="1848" spans="2:10" ht="16.5" hidden="1" outlineLevel="1" x14ac:dyDescent="0.25">
      <c r="B1848" s="7"/>
      <c r="C1848" s="7"/>
      <c r="D1848" s="7"/>
      <c r="E1848" s="8"/>
      <c r="F1848" s="150" t="s">
        <v>97</v>
      </c>
      <c r="G1848" s="184" t="s">
        <v>96</v>
      </c>
      <c r="H1848" s="184"/>
      <c r="I1848" s="152"/>
      <c r="J1848" s="152"/>
    </row>
    <row r="1849" spans="2:10" ht="16.5" hidden="1" outlineLevel="1" x14ac:dyDescent="0.25">
      <c r="B1849" s="185" t="s">
        <v>1453</v>
      </c>
      <c r="C1849" s="185"/>
      <c r="D1849" s="185"/>
      <c r="E1849" s="185"/>
      <c r="F1849" s="168">
        <v>1</v>
      </c>
      <c r="G1849" s="182">
        <f>E1832+E1835+E1837+E1839+E1841+E1843+E1846</f>
        <v>0</v>
      </c>
      <c r="H1849" s="183"/>
      <c r="I1849" s="152"/>
      <c r="J1849" s="152"/>
    </row>
    <row r="1850" spans="2:10" ht="16.5" hidden="1" outlineLevel="1" x14ac:dyDescent="0.25">
      <c r="B1850" s="185" t="s">
        <v>80</v>
      </c>
      <c r="C1850" s="185"/>
      <c r="D1850" s="185"/>
      <c r="E1850" s="185"/>
      <c r="F1850" s="167"/>
      <c r="G1850" s="180">
        <f>ROUNDDOWN(G1849*F1850,2)</f>
        <v>0</v>
      </c>
      <c r="H1850" s="181"/>
      <c r="I1850" s="28"/>
    </row>
    <row r="1851" spans="2:10" ht="16.5" hidden="1" outlineLevel="1" x14ac:dyDescent="0.25">
      <c r="B1851" s="185" t="s">
        <v>1454</v>
      </c>
      <c r="C1851" s="185"/>
      <c r="D1851" s="185"/>
      <c r="E1851" s="185"/>
      <c r="F1851" s="167"/>
      <c r="G1851" s="180">
        <f>ROUNDDOWN(G1849*F1851,2)</f>
        <v>0</v>
      </c>
      <c r="H1851" s="181"/>
      <c r="I1851" s="28"/>
    </row>
    <row r="1852" spans="2:10" ht="16.5" hidden="1" outlineLevel="1" x14ac:dyDescent="0.25">
      <c r="B1852" s="185" t="s">
        <v>81</v>
      </c>
      <c r="C1852" s="185"/>
      <c r="D1852" s="185"/>
      <c r="E1852" s="185"/>
      <c r="F1852" s="168" t="e">
        <f>G1852/G1849</f>
        <v>#DIV/0!</v>
      </c>
      <c r="G1852" s="182">
        <f>G1849-G1850-G1851</f>
        <v>0</v>
      </c>
      <c r="H1852" s="183"/>
      <c r="I1852" s="28"/>
    </row>
    <row r="1853" spans="2:10" ht="16.5" hidden="1" outlineLevel="1" x14ac:dyDescent="0.25">
      <c r="B1853" s="7"/>
      <c r="C1853" s="7"/>
      <c r="D1853" s="7"/>
      <c r="E1853" s="8"/>
      <c r="F1853" s="7"/>
      <c r="G1853" s="7"/>
      <c r="H1853" s="7"/>
      <c r="I1853" s="28"/>
    </row>
    <row r="1854" spans="2:10" collapsed="1" x14ac:dyDescent="0.25">
      <c r="B1854" s="211" t="s">
        <v>67</v>
      </c>
      <c r="C1854" s="212"/>
      <c r="D1854" s="235" t="s">
        <v>1331</v>
      </c>
      <c r="E1854" s="236"/>
      <c r="F1854" s="236"/>
      <c r="G1854" s="236"/>
      <c r="H1854" s="212"/>
      <c r="I1854" s="28"/>
    </row>
    <row r="1855" spans="2:10" hidden="1" outlineLevel="1" x14ac:dyDescent="0.25">
      <c r="B1855" s="211" t="s">
        <v>49</v>
      </c>
      <c r="C1855" s="212"/>
      <c r="D1855" s="213" t="str">
        <f>IF(D155="","",D155)</f>
        <v/>
      </c>
      <c r="E1855" s="214"/>
      <c r="F1855" s="214"/>
      <c r="G1855" s="214"/>
      <c r="H1855" s="215"/>
      <c r="I1855" s="28"/>
    </row>
    <row r="1856" spans="2:10" ht="16.5" hidden="1" outlineLevel="1" x14ac:dyDescent="0.25">
      <c r="B1856" s="216" t="s">
        <v>69</v>
      </c>
      <c r="C1856" s="217"/>
      <c r="D1856" s="217"/>
      <c r="E1856" s="217"/>
      <c r="F1856" s="217"/>
      <c r="G1856" s="217"/>
      <c r="H1856" s="218"/>
      <c r="I1856" s="28"/>
    </row>
    <row r="1857" spans="2:10" ht="16.5" hidden="1" outlineLevel="1" x14ac:dyDescent="0.25">
      <c r="B1857" s="184" t="s">
        <v>70</v>
      </c>
      <c r="C1857" s="184"/>
      <c r="D1857" s="184"/>
      <c r="E1857" s="186">
        <f>'Príloha č.1 - Rozpočet PP3'!$J$2</f>
        <v>0</v>
      </c>
      <c r="F1857" s="186"/>
      <c r="G1857" s="186"/>
      <c r="H1857" s="186"/>
      <c r="I1857" s="28"/>
    </row>
    <row r="1858" spans="2:10" ht="16.5" hidden="1" customHeight="1" outlineLevel="1" x14ac:dyDescent="0.25">
      <c r="B1858" s="187" t="s">
        <v>71</v>
      </c>
      <c r="C1858" s="195"/>
      <c r="D1858" s="195"/>
      <c r="E1858" s="195"/>
      <c r="F1858" s="195"/>
      <c r="G1858" s="195"/>
      <c r="H1858" s="196"/>
      <c r="I1858" s="28"/>
    </row>
    <row r="1859" spans="2:10" ht="16.5" hidden="1" outlineLevel="1" x14ac:dyDescent="0.25">
      <c r="B1859" s="190" t="s">
        <v>72</v>
      </c>
      <c r="C1859" s="191"/>
      <c r="D1859" s="191"/>
      <c r="E1859" s="191"/>
      <c r="F1859" s="192"/>
      <c r="G1859" s="193" t="str">
        <f>IF('Príloha č.1 - Rozpočet PP3'!$F$8="vyber","",'Príloha č.1 - Rozpočet PP3'!$F$8)</f>
        <v/>
      </c>
      <c r="H1859" s="194"/>
      <c r="I1859" s="28"/>
    </row>
    <row r="1860" spans="2:10" ht="16.5" hidden="1" outlineLevel="1" x14ac:dyDescent="0.25">
      <c r="B1860" s="184" t="s">
        <v>70</v>
      </c>
      <c r="C1860" s="184"/>
      <c r="D1860" s="184"/>
      <c r="E1860" s="186">
        <f>'Príloha č.1 - Rozpočet PP3'!$J$7</f>
        <v>0</v>
      </c>
      <c r="F1860" s="186"/>
      <c r="G1860" s="186"/>
      <c r="H1860" s="186"/>
      <c r="I1860" s="28"/>
      <c r="J1860" s="127">
        <f>IF(G1859="ÁNO",E1860,0)</f>
        <v>0</v>
      </c>
    </row>
    <row r="1861" spans="2:10" ht="16.5" hidden="1" customHeight="1" outlineLevel="1" x14ac:dyDescent="0.25">
      <c r="B1861" s="187" t="s">
        <v>73</v>
      </c>
      <c r="C1861" s="195"/>
      <c r="D1861" s="195"/>
      <c r="E1861" s="195"/>
      <c r="F1861" s="195"/>
      <c r="G1861" s="195"/>
      <c r="H1861" s="196"/>
      <c r="I1861" s="28"/>
    </row>
    <row r="1862" spans="2:10" ht="16.5" hidden="1" outlineLevel="1" x14ac:dyDescent="0.25">
      <c r="B1862" s="184" t="s">
        <v>70</v>
      </c>
      <c r="C1862" s="184"/>
      <c r="D1862" s="184"/>
      <c r="E1862" s="186">
        <f>'Príloha č.1 - Rozpočet PP3'!$J$14</f>
        <v>0</v>
      </c>
      <c r="F1862" s="186"/>
      <c r="G1862" s="186"/>
      <c r="H1862" s="186"/>
      <c r="I1862" s="28"/>
    </row>
    <row r="1863" spans="2:10" ht="16.5" hidden="1" customHeight="1" outlineLevel="1" x14ac:dyDescent="0.25">
      <c r="B1863" s="187" t="s">
        <v>74</v>
      </c>
      <c r="C1863" s="188"/>
      <c r="D1863" s="188"/>
      <c r="E1863" s="188"/>
      <c r="F1863" s="188"/>
      <c r="G1863" s="188"/>
      <c r="H1863" s="189"/>
      <c r="I1863" s="28"/>
    </row>
    <row r="1864" spans="2:10" ht="16.5" hidden="1" outlineLevel="1" x14ac:dyDescent="0.25">
      <c r="B1864" s="184" t="s">
        <v>70</v>
      </c>
      <c r="C1864" s="184"/>
      <c r="D1864" s="184"/>
      <c r="E1864" s="186">
        <f>'Príloha č.1 - Rozpočet PP3'!$J$18</f>
        <v>0</v>
      </c>
      <c r="F1864" s="186"/>
      <c r="G1864" s="186"/>
      <c r="H1864" s="186"/>
      <c r="I1864" s="28"/>
    </row>
    <row r="1865" spans="2:10" ht="16.5" hidden="1" customHeight="1" outlineLevel="1" x14ac:dyDescent="0.25">
      <c r="B1865" s="187" t="s">
        <v>75</v>
      </c>
      <c r="C1865" s="188"/>
      <c r="D1865" s="188"/>
      <c r="E1865" s="188"/>
      <c r="F1865" s="188"/>
      <c r="G1865" s="188"/>
      <c r="H1865" s="189"/>
      <c r="I1865" s="28"/>
    </row>
    <row r="1866" spans="2:10" ht="16.5" hidden="1" outlineLevel="1" x14ac:dyDescent="0.25">
      <c r="B1866" s="184" t="s">
        <v>70</v>
      </c>
      <c r="C1866" s="184"/>
      <c r="D1866" s="184"/>
      <c r="E1866" s="186">
        <f>'Príloha č.1 - Rozpočet PP3'!$J$22</f>
        <v>0</v>
      </c>
      <c r="F1866" s="186"/>
      <c r="G1866" s="186"/>
      <c r="H1866" s="186"/>
      <c r="I1866" s="28"/>
    </row>
    <row r="1867" spans="2:10" ht="16.5" hidden="1" customHeight="1" outlineLevel="1" x14ac:dyDescent="0.25">
      <c r="B1867" s="187" t="s">
        <v>76</v>
      </c>
      <c r="C1867" s="188"/>
      <c r="D1867" s="188"/>
      <c r="E1867" s="188"/>
      <c r="F1867" s="188"/>
      <c r="G1867" s="188"/>
      <c r="H1867" s="189"/>
      <c r="I1867" s="28"/>
    </row>
    <row r="1868" spans="2:10" ht="16.5" hidden="1" outlineLevel="1" x14ac:dyDescent="0.25">
      <c r="B1868" s="184" t="s">
        <v>70</v>
      </c>
      <c r="C1868" s="184"/>
      <c r="D1868" s="184"/>
      <c r="E1868" s="186">
        <f>'Príloha č.1 - Rozpočet PP3'!$J$26</f>
        <v>0</v>
      </c>
      <c r="F1868" s="186"/>
      <c r="G1868" s="186"/>
      <c r="H1868" s="186"/>
      <c r="I1868" s="28"/>
    </row>
    <row r="1869" spans="2:10" ht="16.5" hidden="1" outlineLevel="1" x14ac:dyDescent="0.25">
      <c r="B1869" s="216" t="s">
        <v>77</v>
      </c>
      <c r="C1869" s="217"/>
      <c r="D1869" s="217"/>
      <c r="E1869" s="217"/>
      <c r="F1869" s="217"/>
      <c r="G1869" s="217"/>
      <c r="H1869" s="218"/>
      <c r="I1869" s="28"/>
    </row>
    <row r="1870" spans="2:10" ht="16.5" hidden="1" outlineLevel="1" x14ac:dyDescent="0.25">
      <c r="B1870" s="190" t="s">
        <v>78</v>
      </c>
      <c r="C1870" s="219"/>
      <c r="D1870" s="219"/>
      <c r="E1870" s="219"/>
      <c r="F1870" s="220"/>
      <c r="G1870" s="221" t="s">
        <v>79</v>
      </c>
      <c r="H1870" s="210"/>
      <c r="I1870" s="28"/>
    </row>
    <row r="1871" spans="2:10" ht="16.5" hidden="1" outlineLevel="1" x14ac:dyDescent="0.25">
      <c r="B1871" s="184" t="s">
        <v>70</v>
      </c>
      <c r="C1871" s="184"/>
      <c r="D1871" s="184"/>
      <c r="E1871" s="186">
        <f>'Príloha č.1 - Rozpočet PP3'!$J$30</f>
        <v>0</v>
      </c>
      <c r="F1871" s="186"/>
      <c r="G1871" s="186"/>
      <c r="H1871" s="186"/>
      <c r="I1871" s="28"/>
    </row>
    <row r="1872" spans="2:10" ht="16.5" hidden="1" outlineLevel="1" x14ac:dyDescent="0.25">
      <c r="B1872" s="7"/>
      <c r="C1872" s="7"/>
      <c r="D1872" s="7"/>
      <c r="E1872" s="8"/>
      <c r="F1872" s="7"/>
      <c r="G1872" s="7"/>
      <c r="H1872" s="7"/>
      <c r="I1872" s="28"/>
    </row>
    <row r="1873" spans="2:10" ht="16.5" hidden="1" outlineLevel="1" x14ac:dyDescent="0.25">
      <c r="B1873" s="7"/>
      <c r="C1873" s="7"/>
      <c r="D1873" s="7"/>
      <c r="E1873" s="8"/>
      <c r="F1873" s="150" t="s">
        <v>97</v>
      </c>
      <c r="G1873" s="184" t="s">
        <v>96</v>
      </c>
      <c r="H1873" s="184"/>
      <c r="I1873" s="152"/>
      <c r="J1873" s="152"/>
    </row>
    <row r="1874" spans="2:10" ht="16.5" hidden="1" outlineLevel="1" x14ac:dyDescent="0.25">
      <c r="B1874" s="185" t="s">
        <v>1453</v>
      </c>
      <c r="C1874" s="185"/>
      <c r="D1874" s="185"/>
      <c r="E1874" s="185"/>
      <c r="F1874" s="168">
        <v>1</v>
      </c>
      <c r="G1874" s="182">
        <f>E1857+E1860+E1862+E1864+E1866+E1868+E1871</f>
        <v>0</v>
      </c>
      <c r="H1874" s="183"/>
      <c r="I1874" s="152"/>
      <c r="J1874" s="152"/>
    </row>
    <row r="1875" spans="2:10" ht="16.5" hidden="1" outlineLevel="1" x14ac:dyDescent="0.25">
      <c r="B1875" s="185" t="s">
        <v>80</v>
      </c>
      <c r="C1875" s="185"/>
      <c r="D1875" s="185"/>
      <c r="E1875" s="185"/>
      <c r="F1875" s="167"/>
      <c r="G1875" s="180">
        <f>ROUNDDOWN(G1874*F1875,2)</f>
        <v>0</v>
      </c>
      <c r="H1875" s="181"/>
      <c r="I1875" s="28"/>
    </row>
    <row r="1876" spans="2:10" ht="16.5" hidden="1" outlineLevel="1" x14ac:dyDescent="0.25">
      <c r="B1876" s="185" t="s">
        <v>1454</v>
      </c>
      <c r="C1876" s="185"/>
      <c r="D1876" s="185"/>
      <c r="E1876" s="185"/>
      <c r="F1876" s="167"/>
      <c r="G1876" s="180">
        <f>ROUNDDOWN(G1874*F1876,2)</f>
        <v>0</v>
      </c>
      <c r="H1876" s="181"/>
      <c r="I1876" s="28"/>
    </row>
    <row r="1877" spans="2:10" ht="16.5" hidden="1" outlineLevel="1" x14ac:dyDescent="0.25">
      <c r="B1877" s="185" t="s">
        <v>81</v>
      </c>
      <c r="C1877" s="185"/>
      <c r="D1877" s="185"/>
      <c r="E1877" s="185"/>
      <c r="F1877" s="168" t="e">
        <f>G1877/G1874</f>
        <v>#DIV/0!</v>
      </c>
      <c r="G1877" s="182">
        <f>G1874-G1875-G1876</f>
        <v>0</v>
      </c>
      <c r="H1877" s="183"/>
      <c r="I1877" s="28"/>
    </row>
    <row r="1878" spans="2:10" ht="16.5" hidden="1" outlineLevel="1" x14ac:dyDescent="0.25">
      <c r="B1878" s="7"/>
      <c r="C1878" s="7"/>
      <c r="D1878" s="7"/>
      <c r="E1878" s="8"/>
      <c r="F1878" s="7"/>
      <c r="G1878" s="7"/>
      <c r="H1878" s="7"/>
      <c r="I1878" s="28"/>
    </row>
    <row r="1879" spans="2:10" collapsed="1" x14ac:dyDescent="0.25">
      <c r="B1879" s="211" t="s">
        <v>67</v>
      </c>
      <c r="C1879" s="212"/>
      <c r="D1879" s="235" t="s">
        <v>1431</v>
      </c>
      <c r="E1879" s="236"/>
      <c r="F1879" s="236"/>
      <c r="G1879" s="236"/>
      <c r="H1879" s="212"/>
      <c r="I1879" s="148"/>
      <c r="J1879" s="148"/>
    </row>
    <row r="1880" spans="2:10" hidden="1" outlineLevel="1" x14ac:dyDescent="0.25">
      <c r="B1880" s="211" t="s">
        <v>49</v>
      </c>
      <c r="C1880" s="212"/>
      <c r="D1880" s="213" t="str">
        <f>IF(D189="","",D189)</f>
        <v/>
      </c>
      <c r="E1880" s="214"/>
      <c r="F1880" s="214"/>
      <c r="G1880" s="214"/>
      <c r="H1880" s="215"/>
      <c r="I1880" s="148"/>
      <c r="J1880" s="148"/>
    </row>
    <row r="1881" spans="2:10" ht="16.5" hidden="1" outlineLevel="1" x14ac:dyDescent="0.25">
      <c r="B1881" s="216" t="s">
        <v>69</v>
      </c>
      <c r="C1881" s="217"/>
      <c r="D1881" s="217"/>
      <c r="E1881" s="217"/>
      <c r="F1881" s="217"/>
      <c r="G1881" s="217"/>
      <c r="H1881" s="218"/>
      <c r="I1881" s="148"/>
      <c r="J1881" s="148"/>
    </row>
    <row r="1882" spans="2:10" ht="16.5" hidden="1" outlineLevel="1" x14ac:dyDescent="0.25">
      <c r="B1882" s="184" t="s">
        <v>70</v>
      </c>
      <c r="C1882" s="184"/>
      <c r="D1882" s="184"/>
      <c r="E1882" s="186">
        <f>'Príloha č.1 - Rozpočet PP4'!$J$2</f>
        <v>0</v>
      </c>
      <c r="F1882" s="186"/>
      <c r="G1882" s="186"/>
      <c r="H1882" s="186"/>
      <c r="I1882" s="148"/>
      <c r="J1882" s="148"/>
    </row>
    <row r="1883" spans="2:10" ht="16.5" hidden="1" customHeight="1" outlineLevel="1" x14ac:dyDescent="0.25">
      <c r="B1883" s="187" t="s">
        <v>71</v>
      </c>
      <c r="C1883" s="195"/>
      <c r="D1883" s="195"/>
      <c r="E1883" s="195"/>
      <c r="F1883" s="195"/>
      <c r="G1883" s="195"/>
      <c r="H1883" s="196"/>
      <c r="I1883" s="148"/>
      <c r="J1883" s="148"/>
    </row>
    <row r="1884" spans="2:10" ht="16.5" hidden="1" outlineLevel="1" x14ac:dyDescent="0.25">
      <c r="B1884" s="190" t="s">
        <v>72</v>
      </c>
      <c r="C1884" s="191"/>
      <c r="D1884" s="191"/>
      <c r="E1884" s="191"/>
      <c r="F1884" s="192"/>
      <c r="G1884" s="193" t="str">
        <f>IF('Príloha č.1 - Rozpočet PP4'!$F$8="vyber","",'Príloha č.1 - Rozpočet PP4'!$F$8)</f>
        <v/>
      </c>
      <c r="H1884" s="194"/>
      <c r="I1884" s="148"/>
      <c r="J1884" s="148"/>
    </row>
    <row r="1885" spans="2:10" ht="16.5" hidden="1" outlineLevel="1" x14ac:dyDescent="0.25">
      <c r="B1885" s="184" t="s">
        <v>70</v>
      </c>
      <c r="C1885" s="184"/>
      <c r="D1885" s="184"/>
      <c r="E1885" s="186">
        <f>'Príloha č.1 - Rozpočet PP4'!$J$7</f>
        <v>0</v>
      </c>
      <c r="F1885" s="186"/>
      <c r="G1885" s="186"/>
      <c r="H1885" s="186"/>
      <c r="I1885" s="148"/>
      <c r="J1885" s="127">
        <f>IF(G1884="ÁNO",E1885,0)</f>
        <v>0</v>
      </c>
    </row>
    <row r="1886" spans="2:10" ht="16.5" hidden="1" customHeight="1" outlineLevel="1" x14ac:dyDescent="0.25">
      <c r="B1886" s="187" t="s">
        <v>73</v>
      </c>
      <c r="C1886" s="195"/>
      <c r="D1886" s="195"/>
      <c r="E1886" s="195"/>
      <c r="F1886" s="195"/>
      <c r="G1886" s="195"/>
      <c r="H1886" s="196"/>
      <c r="I1886" s="148"/>
      <c r="J1886" s="148"/>
    </row>
    <row r="1887" spans="2:10" ht="16.5" hidden="1" outlineLevel="1" x14ac:dyDescent="0.25">
      <c r="B1887" s="184" t="s">
        <v>70</v>
      </c>
      <c r="C1887" s="184"/>
      <c r="D1887" s="184"/>
      <c r="E1887" s="186">
        <f>'Príloha č.1 - Rozpočet PP4'!$J$14</f>
        <v>0</v>
      </c>
      <c r="F1887" s="186"/>
      <c r="G1887" s="186"/>
      <c r="H1887" s="186"/>
      <c r="I1887" s="148"/>
      <c r="J1887" s="148"/>
    </row>
    <row r="1888" spans="2:10" ht="16.5" hidden="1" customHeight="1" outlineLevel="1" x14ac:dyDescent="0.25">
      <c r="B1888" s="187" t="s">
        <v>74</v>
      </c>
      <c r="C1888" s="188"/>
      <c r="D1888" s="188"/>
      <c r="E1888" s="188"/>
      <c r="F1888" s="188"/>
      <c r="G1888" s="188"/>
      <c r="H1888" s="189"/>
      <c r="I1888" s="148"/>
      <c r="J1888" s="148"/>
    </row>
    <row r="1889" spans="2:10" ht="16.5" hidden="1" outlineLevel="1" x14ac:dyDescent="0.25">
      <c r="B1889" s="184" t="s">
        <v>70</v>
      </c>
      <c r="C1889" s="184"/>
      <c r="D1889" s="184"/>
      <c r="E1889" s="186">
        <f>'Príloha č.1 - Rozpočet PP4'!$J$18</f>
        <v>0</v>
      </c>
      <c r="F1889" s="186"/>
      <c r="G1889" s="186"/>
      <c r="H1889" s="186"/>
      <c r="I1889" s="148"/>
      <c r="J1889" s="148"/>
    </row>
    <row r="1890" spans="2:10" ht="16.5" hidden="1" customHeight="1" outlineLevel="1" x14ac:dyDescent="0.25">
      <c r="B1890" s="187" t="s">
        <v>75</v>
      </c>
      <c r="C1890" s="188"/>
      <c r="D1890" s="188"/>
      <c r="E1890" s="188"/>
      <c r="F1890" s="188"/>
      <c r="G1890" s="188"/>
      <c r="H1890" s="189"/>
      <c r="I1890" s="148"/>
      <c r="J1890" s="148"/>
    </row>
    <row r="1891" spans="2:10" ht="16.5" hidden="1" outlineLevel="1" x14ac:dyDescent="0.25">
      <c r="B1891" s="184" t="s">
        <v>70</v>
      </c>
      <c r="C1891" s="184"/>
      <c r="D1891" s="184"/>
      <c r="E1891" s="186">
        <f>'Príloha č.1 - Rozpočet PP4'!$J$22</f>
        <v>0</v>
      </c>
      <c r="F1891" s="186"/>
      <c r="G1891" s="186"/>
      <c r="H1891" s="186"/>
      <c r="I1891" s="148"/>
      <c r="J1891" s="148"/>
    </row>
    <row r="1892" spans="2:10" ht="16.5" hidden="1" customHeight="1" outlineLevel="1" x14ac:dyDescent="0.25">
      <c r="B1892" s="187" t="s">
        <v>76</v>
      </c>
      <c r="C1892" s="188"/>
      <c r="D1892" s="188"/>
      <c r="E1892" s="188"/>
      <c r="F1892" s="188"/>
      <c r="G1892" s="188"/>
      <c r="H1892" s="189"/>
      <c r="I1892" s="148"/>
      <c r="J1892" s="148"/>
    </row>
    <row r="1893" spans="2:10" ht="16.5" hidden="1" outlineLevel="1" x14ac:dyDescent="0.25">
      <c r="B1893" s="184" t="s">
        <v>70</v>
      </c>
      <c r="C1893" s="184"/>
      <c r="D1893" s="184"/>
      <c r="E1893" s="186">
        <f>'Príloha č.1 - Rozpočet PP4'!$J$26</f>
        <v>0</v>
      </c>
      <c r="F1893" s="186"/>
      <c r="G1893" s="186"/>
      <c r="H1893" s="186"/>
      <c r="I1893" s="148"/>
      <c r="J1893" s="148"/>
    </row>
    <row r="1894" spans="2:10" ht="16.5" hidden="1" outlineLevel="1" x14ac:dyDescent="0.25">
      <c r="B1894" s="216" t="s">
        <v>77</v>
      </c>
      <c r="C1894" s="217"/>
      <c r="D1894" s="217"/>
      <c r="E1894" s="217"/>
      <c r="F1894" s="217"/>
      <c r="G1894" s="217"/>
      <c r="H1894" s="218"/>
      <c r="I1894" s="148"/>
      <c r="J1894" s="148"/>
    </row>
    <row r="1895" spans="2:10" ht="16.5" hidden="1" outlineLevel="1" x14ac:dyDescent="0.25">
      <c r="B1895" s="190" t="s">
        <v>78</v>
      </c>
      <c r="C1895" s="219"/>
      <c r="D1895" s="219"/>
      <c r="E1895" s="219"/>
      <c r="F1895" s="220"/>
      <c r="G1895" s="221" t="s">
        <v>79</v>
      </c>
      <c r="H1895" s="210"/>
      <c r="I1895" s="148"/>
      <c r="J1895" s="148"/>
    </row>
    <row r="1896" spans="2:10" ht="16.5" hidden="1" outlineLevel="1" x14ac:dyDescent="0.25">
      <c r="B1896" s="184" t="s">
        <v>70</v>
      </c>
      <c r="C1896" s="184"/>
      <c r="D1896" s="184"/>
      <c r="E1896" s="186">
        <f>'Príloha č.1 - Rozpočet PP4'!$J$30</f>
        <v>0</v>
      </c>
      <c r="F1896" s="186"/>
      <c r="G1896" s="186"/>
      <c r="H1896" s="186"/>
      <c r="I1896" s="148"/>
      <c r="J1896" s="148"/>
    </row>
    <row r="1897" spans="2:10" ht="16.5" hidden="1" outlineLevel="1" x14ac:dyDescent="0.25">
      <c r="B1897" s="7"/>
      <c r="C1897" s="7"/>
      <c r="D1897" s="7"/>
      <c r="E1897" s="8"/>
      <c r="F1897" s="7"/>
      <c r="G1897" s="7"/>
      <c r="H1897" s="7"/>
      <c r="I1897" s="148"/>
      <c r="J1897" s="148"/>
    </row>
    <row r="1898" spans="2:10" ht="16.5" hidden="1" outlineLevel="1" x14ac:dyDescent="0.25">
      <c r="B1898" s="7"/>
      <c r="C1898" s="7"/>
      <c r="D1898" s="7"/>
      <c r="E1898" s="8"/>
      <c r="F1898" s="150" t="s">
        <v>97</v>
      </c>
      <c r="G1898" s="184" t="s">
        <v>96</v>
      </c>
      <c r="H1898" s="184"/>
      <c r="I1898" s="152"/>
      <c r="J1898" s="152"/>
    </row>
    <row r="1899" spans="2:10" ht="16.5" hidden="1" outlineLevel="1" x14ac:dyDescent="0.25">
      <c r="B1899" s="185" t="s">
        <v>1453</v>
      </c>
      <c r="C1899" s="185"/>
      <c r="D1899" s="185"/>
      <c r="E1899" s="185"/>
      <c r="F1899" s="168">
        <v>1</v>
      </c>
      <c r="G1899" s="182">
        <f>E1882+E1885+E1887+E1889+E1891+E1893+E1896</f>
        <v>0</v>
      </c>
      <c r="H1899" s="183"/>
      <c r="I1899" s="152"/>
      <c r="J1899" s="152"/>
    </row>
    <row r="1900" spans="2:10" ht="16.5" hidden="1" outlineLevel="1" x14ac:dyDescent="0.25">
      <c r="B1900" s="185" t="s">
        <v>80</v>
      </c>
      <c r="C1900" s="185"/>
      <c r="D1900" s="185"/>
      <c r="E1900" s="185"/>
      <c r="F1900" s="167"/>
      <c r="G1900" s="180">
        <f>ROUNDDOWN(G1899*F1900,2)</f>
        <v>0</v>
      </c>
      <c r="H1900" s="181"/>
      <c r="I1900" s="148"/>
      <c r="J1900" s="148"/>
    </row>
    <row r="1901" spans="2:10" ht="16.5" hidden="1" outlineLevel="1" x14ac:dyDescent="0.25">
      <c r="B1901" s="185" t="s">
        <v>1454</v>
      </c>
      <c r="C1901" s="185"/>
      <c r="D1901" s="185"/>
      <c r="E1901" s="185"/>
      <c r="F1901" s="167"/>
      <c r="G1901" s="180">
        <f>ROUNDDOWN(G1899*F1901,2)</f>
        <v>0</v>
      </c>
      <c r="H1901" s="181"/>
      <c r="I1901" s="148"/>
      <c r="J1901" s="148"/>
    </row>
    <row r="1902" spans="2:10" ht="16.5" hidden="1" outlineLevel="1" x14ac:dyDescent="0.25">
      <c r="B1902" s="185" t="s">
        <v>81</v>
      </c>
      <c r="C1902" s="185"/>
      <c r="D1902" s="185"/>
      <c r="E1902" s="185"/>
      <c r="F1902" s="168" t="e">
        <f>G1902/G1899</f>
        <v>#DIV/0!</v>
      </c>
      <c r="G1902" s="182">
        <f>G1899-G1900-G1901</f>
        <v>0</v>
      </c>
      <c r="H1902" s="183"/>
      <c r="I1902" s="148"/>
      <c r="J1902" s="148"/>
    </row>
    <row r="1903" spans="2:10" ht="16.5" hidden="1" outlineLevel="1" x14ac:dyDescent="0.25">
      <c r="B1903" s="7"/>
      <c r="C1903" s="7"/>
      <c r="D1903" s="7"/>
      <c r="E1903" s="8"/>
      <c r="F1903" s="7"/>
      <c r="G1903" s="7"/>
      <c r="H1903" s="7"/>
      <c r="I1903" s="148"/>
      <c r="J1903" s="148"/>
    </row>
    <row r="1904" spans="2:10" collapsed="1" x14ac:dyDescent="0.25">
      <c r="B1904" s="211" t="s">
        <v>67</v>
      </c>
      <c r="C1904" s="212"/>
      <c r="D1904" s="235" t="s">
        <v>1430</v>
      </c>
      <c r="E1904" s="236"/>
      <c r="F1904" s="236"/>
      <c r="G1904" s="236"/>
      <c r="H1904" s="212"/>
      <c r="I1904" s="148"/>
      <c r="J1904" s="148"/>
    </row>
    <row r="1905" spans="2:10" hidden="1" outlineLevel="1" x14ac:dyDescent="0.25">
      <c r="B1905" s="211" t="s">
        <v>49</v>
      </c>
      <c r="C1905" s="212"/>
      <c r="D1905" s="213" t="str">
        <f>IF(D223="","",D223)</f>
        <v/>
      </c>
      <c r="E1905" s="214"/>
      <c r="F1905" s="214"/>
      <c r="G1905" s="214"/>
      <c r="H1905" s="215"/>
      <c r="I1905" s="148"/>
      <c r="J1905" s="148"/>
    </row>
    <row r="1906" spans="2:10" ht="16.5" hidden="1" outlineLevel="1" x14ac:dyDescent="0.25">
      <c r="B1906" s="216" t="s">
        <v>69</v>
      </c>
      <c r="C1906" s="217"/>
      <c r="D1906" s="217"/>
      <c r="E1906" s="217"/>
      <c r="F1906" s="217"/>
      <c r="G1906" s="217"/>
      <c r="H1906" s="218"/>
      <c r="I1906" s="148"/>
      <c r="J1906" s="148"/>
    </row>
    <row r="1907" spans="2:10" ht="16.5" hidden="1" outlineLevel="1" x14ac:dyDescent="0.25">
      <c r="B1907" s="184" t="s">
        <v>70</v>
      </c>
      <c r="C1907" s="184"/>
      <c r="D1907" s="184"/>
      <c r="E1907" s="186">
        <f>'Príloha č.1 - Rozpočet PP5'!$J$2</f>
        <v>0</v>
      </c>
      <c r="F1907" s="186"/>
      <c r="G1907" s="186"/>
      <c r="H1907" s="186"/>
      <c r="I1907" s="148"/>
      <c r="J1907" s="148"/>
    </row>
    <row r="1908" spans="2:10" ht="16.5" hidden="1" customHeight="1" outlineLevel="1" x14ac:dyDescent="0.25">
      <c r="B1908" s="187" t="s">
        <v>71</v>
      </c>
      <c r="C1908" s="195"/>
      <c r="D1908" s="195"/>
      <c r="E1908" s="195"/>
      <c r="F1908" s="195"/>
      <c r="G1908" s="195"/>
      <c r="H1908" s="196"/>
      <c r="I1908" s="148"/>
      <c r="J1908" s="148"/>
    </row>
    <row r="1909" spans="2:10" ht="16.5" hidden="1" outlineLevel="1" x14ac:dyDescent="0.25">
      <c r="B1909" s="190" t="s">
        <v>72</v>
      </c>
      <c r="C1909" s="191"/>
      <c r="D1909" s="191"/>
      <c r="E1909" s="191"/>
      <c r="F1909" s="192"/>
      <c r="G1909" s="193" t="str">
        <f>IF('Príloha č.1 - Rozpočet PP5'!$F$8="vyber","",'Príloha č.1 - Rozpočet PP5'!$F$8)</f>
        <v/>
      </c>
      <c r="H1909" s="194"/>
      <c r="I1909" s="148"/>
      <c r="J1909" s="148"/>
    </row>
    <row r="1910" spans="2:10" ht="16.5" hidden="1" outlineLevel="1" x14ac:dyDescent="0.25">
      <c r="B1910" s="184" t="s">
        <v>70</v>
      </c>
      <c r="C1910" s="184"/>
      <c r="D1910" s="184"/>
      <c r="E1910" s="186">
        <f>'Príloha č.1 - Rozpočet PP5'!$J$7</f>
        <v>0</v>
      </c>
      <c r="F1910" s="186"/>
      <c r="G1910" s="186"/>
      <c r="H1910" s="186"/>
      <c r="I1910" s="148"/>
      <c r="J1910" s="127">
        <f>IF(G1909="ÁNO",E1910,0)</f>
        <v>0</v>
      </c>
    </row>
    <row r="1911" spans="2:10" ht="16.5" hidden="1" customHeight="1" outlineLevel="1" x14ac:dyDescent="0.25">
      <c r="B1911" s="187" t="s">
        <v>73</v>
      </c>
      <c r="C1911" s="195"/>
      <c r="D1911" s="195"/>
      <c r="E1911" s="195"/>
      <c r="F1911" s="195"/>
      <c r="G1911" s="195"/>
      <c r="H1911" s="196"/>
      <c r="I1911" s="148"/>
      <c r="J1911" s="148"/>
    </row>
    <row r="1912" spans="2:10" ht="16.5" hidden="1" outlineLevel="1" x14ac:dyDescent="0.25">
      <c r="B1912" s="184" t="s">
        <v>70</v>
      </c>
      <c r="C1912" s="184"/>
      <c r="D1912" s="184"/>
      <c r="E1912" s="186">
        <f>'Príloha č.1 - Rozpočet PP5'!$J$14</f>
        <v>0</v>
      </c>
      <c r="F1912" s="186"/>
      <c r="G1912" s="186"/>
      <c r="H1912" s="186"/>
      <c r="I1912" s="148"/>
      <c r="J1912" s="148"/>
    </row>
    <row r="1913" spans="2:10" ht="16.5" hidden="1" customHeight="1" outlineLevel="1" x14ac:dyDescent="0.25">
      <c r="B1913" s="187" t="s">
        <v>74</v>
      </c>
      <c r="C1913" s="188"/>
      <c r="D1913" s="188"/>
      <c r="E1913" s="188"/>
      <c r="F1913" s="188"/>
      <c r="G1913" s="188"/>
      <c r="H1913" s="189"/>
      <c r="I1913" s="148"/>
      <c r="J1913" s="148"/>
    </row>
    <row r="1914" spans="2:10" ht="16.5" hidden="1" outlineLevel="1" x14ac:dyDescent="0.25">
      <c r="B1914" s="184" t="s">
        <v>70</v>
      </c>
      <c r="C1914" s="184"/>
      <c r="D1914" s="184"/>
      <c r="E1914" s="186">
        <f>'Príloha č.1 - Rozpočet PP5'!$J$18</f>
        <v>0</v>
      </c>
      <c r="F1914" s="186"/>
      <c r="G1914" s="186"/>
      <c r="H1914" s="186"/>
      <c r="I1914" s="148"/>
      <c r="J1914" s="148"/>
    </row>
    <row r="1915" spans="2:10" ht="16.5" hidden="1" customHeight="1" outlineLevel="1" x14ac:dyDescent="0.25">
      <c r="B1915" s="187" t="s">
        <v>75</v>
      </c>
      <c r="C1915" s="188"/>
      <c r="D1915" s="188"/>
      <c r="E1915" s="188"/>
      <c r="F1915" s="188"/>
      <c r="G1915" s="188"/>
      <c r="H1915" s="189"/>
      <c r="I1915" s="148"/>
      <c r="J1915" s="148"/>
    </row>
    <row r="1916" spans="2:10" ht="16.5" hidden="1" outlineLevel="1" x14ac:dyDescent="0.25">
      <c r="B1916" s="184" t="s">
        <v>70</v>
      </c>
      <c r="C1916" s="184"/>
      <c r="D1916" s="184"/>
      <c r="E1916" s="186">
        <f>'Príloha č.1 - Rozpočet PP5'!$J$22</f>
        <v>0</v>
      </c>
      <c r="F1916" s="186"/>
      <c r="G1916" s="186"/>
      <c r="H1916" s="186"/>
      <c r="I1916" s="148"/>
      <c r="J1916" s="148"/>
    </row>
    <row r="1917" spans="2:10" ht="16.5" hidden="1" customHeight="1" outlineLevel="1" x14ac:dyDescent="0.25">
      <c r="B1917" s="187" t="s">
        <v>76</v>
      </c>
      <c r="C1917" s="188"/>
      <c r="D1917" s="188"/>
      <c r="E1917" s="188"/>
      <c r="F1917" s="188"/>
      <c r="G1917" s="188"/>
      <c r="H1917" s="189"/>
      <c r="I1917" s="148"/>
      <c r="J1917" s="148"/>
    </row>
    <row r="1918" spans="2:10" ht="16.5" hidden="1" outlineLevel="1" x14ac:dyDescent="0.25">
      <c r="B1918" s="184" t="s">
        <v>70</v>
      </c>
      <c r="C1918" s="184"/>
      <c r="D1918" s="184"/>
      <c r="E1918" s="186">
        <f>'Príloha č.1 - Rozpočet PP5'!$J$26</f>
        <v>0</v>
      </c>
      <c r="F1918" s="186"/>
      <c r="G1918" s="186"/>
      <c r="H1918" s="186"/>
      <c r="I1918" s="148"/>
      <c r="J1918" s="148"/>
    </row>
    <row r="1919" spans="2:10" ht="16.5" hidden="1" outlineLevel="1" x14ac:dyDescent="0.25">
      <c r="B1919" s="216" t="s">
        <v>77</v>
      </c>
      <c r="C1919" s="217"/>
      <c r="D1919" s="217"/>
      <c r="E1919" s="217"/>
      <c r="F1919" s="217"/>
      <c r="G1919" s="217"/>
      <c r="H1919" s="218"/>
      <c r="I1919" s="148"/>
      <c r="J1919" s="148"/>
    </row>
    <row r="1920" spans="2:10" ht="16.5" hidden="1" outlineLevel="1" x14ac:dyDescent="0.25">
      <c r="B1920" s="190" t="s">
        <v>78</v>
      </c>
      <c r="C1920" s="219"/>
      <c r="D1920" s="219"/>
      <c r="E1920" s="219"/>
      <c r="F1920" s="220"/>
      <c r="G1920" s="221" t="s">
        <v>79</v>
      </c>
      <c r="H1920" s="210"/>
      <c r="I1920" s="148"/>
      <c r="J1920" s="148"/>
    </row>
    <row r="1921" spans="2:10" ht="16.5" hidden="1" outlineLevel="1" x14ac:dyDescent="0.25">
      <c r="B1921" s="184" t="s">
        <v>70</v>
      </c>
      <c r="C1921" s="184"/>
      <c r="D1921" s="184"/>
      <c r="E1921" s="186">
        <f>'Príloha č.1 - Rozpočet PP5'!$J$30</f>
        <v>0</v>
      </c>
      <c r="F1921" s="186"/>
      <c r="G1921" s="186"/>
      <c r="H1921" s="186"/>
      <c r="I1921" s="148"/>
      <c r="J1921" s="148"/>
    </row>
    <row r="1922" spans="2:10" ht="16.5" hidden="1" outlineLevel="1" x14ac:dyDescent="0.25">
      <c r="B1922" s="7"/>
      <c r="C1922" s="7"/>
      <c r="D1922" s="7"/>
      <c r="E1922" s="8"/>
      <c r="F1922" s="7"/>
      <c r="G1922" s="7"/>
      <c r="H1922" s="7"/>
      <c r="I1922" s="148"/>
      <c r="J1922" s="148"/>
    </row>
    <row r="1923" spans="2:10" ht="16.5" hidden="1" outlineLevel="1" x14ac:dyDescent="0.25">
      <c r="B1923" s="7"/>
      <c r="C1923" s="7"/>
      <c r="D1923" s="7"/>
      <c r="E1923" s="8"/>
      <c r="F1923" s="150" t="s">
        <v>97</v>
      </c>
      <c r="G1923" s="184" t="s">
        <v>96</v>
      </c>
      <c r="H1923" s="184"/>
      <c r="I1923" s="152"/>
      <c r="J1923" s="152"/>
    </row>
    <row r="1924" spans="2:10" ht="16.5" hidden="1" outlineLevel="1" x14ac:dyDescent="0.25">
      <c r="B1924" s="185" t="s">
        <v>1453</v>
      </c>
      <c r="C1924" s="185"/>
      <c r="D1924" s="185"/>
      <c r="E1924" s="185"/>
      <c r="F1924" s="168">
        <v>1</v>
      </c>
      <c r="G1924" s="182">
        <f>E1907+E1910+E1912+E1914+E1916+E1918+E1921</f>
        <v>0</v>
      </c>
      <c r="H1924" s="183"/>
      <c r="I1924" s="152"/>
      <c r="J1924" s="152"/>
    </row>
    <row r="1925" spans="2:10" ht="16.5" hidden="1" outlineLevel="1" x14ac:dyDescent="0.25">
      <c r="B1925" s="185" t="s">
        <v>80</v>
      </c>
      <c r="C1925" s="185"/>
      <c r="D1925" s="185"/>
      <c r="E1925" s="185"/>
      <c r="F1925" s="167"/>
      <c r="G1925" s="180">
        <f>ROUNDDOWN(G1924*F1925,2)</f>
        <v>0</v>
      </c>
      <c r="H1925" s="181"/>
      <c r="I1925" s="148"/>
      <c r="J1925" s="148"/>
    </row>
    <row r="1926" spans="2:10" ht="16.5" hidden="1" outlineLevel="1" x14ac:dyDescent="0.25">
      <c r="B1926" s="185" t="s">
        <v>1454</v>
      </c>
      <c r="C1926" s="185"/>
      <c r="D1926" s="185"/>
      <c r="E1926" s="185"/>
      <c r="F1926" s="167"/>
      <c r="G1926" s="180">
        <f>ROUNDDOWN(G1924*F1926,2)</f>
        <v>0</v>
      </c>
      <c r="H1926" s="181"/>
      <c r="I1926" s="148"/>
      <c r="J1926" s="148"/>
    </row>
    <row r="1927" spans="2:10" ht="16.5" hidden="1" outlineLevel="1" x14ac:dyDescent="0.25">
      <c r="B1927" s="185" t="s">
        <v>81</v>
      </c>
      <c r="C1927" s="185"/>
      <c r="D1927" s="185"/>
      <c r="E1927" s="185"/>
      <c r="F1927" s="168" t="e">
        <f>G1927/G1924</f>
        <v>#DIV/0!</v>
      </c>
      <c r="G1927" s="182">
        <f>G1924-G1925-G1926</f>
        <v>0</v>
      </c>
      <c r="H1927" s="183"/>
      <c r="I1927" s="148"/>
      <c r="J1927" s="148"/>
    </row>
    <row r="1928" spans="2:10" ht="16.5" hidden="1" outlineLevel="1" x14ac:dyDescent="0.25">
      <c r="B1928" s="7"/>
      <c r="C1928" s="7"/>
      <c r="D1928" s="7"/>
      <c r="E1928" s="8"/>
      <c r="F1928" s="7"/>
      <c r="G1928" s="7"/>
      <c r="H1928" s="7"/>
      <c r="I1928" s="148"/>
      <c r="J1928" s="148"/>
    </row>
    <row r="1929" spans="2:10" collapsed="1" x14ac:dyDescent="0.25">
      <c r="B1929" s="211" t="s">
        <v>67</v>
      </c>
      <c r="C1929" s="212"/>
      <c r="D1929" s="235" t="s">
        <v>1429</v>
      </c>
      <c r="E1929" s="236"/>
      <c r="F1929" s="236"/>
      <c r="G1929" s="236"/>
      <c r="H1929" s="212"/>
      <c r="I1929" s="148"/>
      <c r="J1929" s="148"/>
    </row>
    <row r="1930" spans="2:10" hidden="1" outlineLevel="1" x14ac:dyDescent="0.25">
      <c r="B1930" s="211" t="s">
        <v>49</v>
      </c>
      <c r="C1930" s="212"/>
      <c r="D1930" s="213" t="str">
        <f>IF(D257="","",D257)</f>
        <v/>
      </c>
      <c r="E1930" s="214"/>
      <c r="F1930" s="214"/>
      <c r="G1930" s="214"/>
      <c r="H1930" s="215"/>
      <c r="I1930" s="148"/>
      <c r="J1930" s="148"/>
    </row>
    <row r="1931" spans="2:10" ht="16.5" hidden="1" outlineLevel="1" x14ac:dyDescent="0.25">
      <c r="B1931" s="216" t="s">
        <v>69</v>
      </c>
      <c r="C1931" s="217"/>
      <c r="D1931" s="217"/>
      <c r="E1931" s="217"/>
      <c r="F1931" s="217"/>
      <c r="G1931" s="217"/>
      <c r="H1931" s="218"/>
      <c r="I1931" s="148"/>
      <c r="J1931" s="148"/>
    </row>
    <row r="1932" spans="2:10" ht="16.5" hidden="1" outlineLevel="1" x14ac:dyDescent="0.25">
      <c r="B1932" s="184" t="s">
        <v>70</v>
      </c>
      <c r="C1932" s="184"/>
      <c r="D1932" s="184"/>
      <c r="E1932" s="186">
        <f>'Príloha č.1 - Rozpočet PP6'!$J$2</f>
        <v>0</v>
      </c>
      <c r="F1932" s="186"/>
      <c r="G1932" s="186"/>
      <c r="H1932" s="186"/>
      <c r="I1932" s="148"/>
      <c r="J1932" s="148"/>
    </row>
    <row r="1933" spans="2:10" ht="16.5" hidden="1" customHeight="1" outlineLevel="1" x14ac:dyDescent="0.25">
      <c r="B1933" s="187" t="s">
        <v>71</v>
      </c>
      <c r="C1933" s="195"/>
      <c r="D1933" s="195"/>
      <c r="E1933" s="195"/>
      <c r="F1933" s="195"/>
      <c r="G1933" s="195"/>
      <c r="H1933" s="196"/>
      <c r="I1933" s="148"/>
      <c r="J1933" s="148"/>
    </row>
    <row r="1934" spans="2:10" ht="16.5" hidden="1" outlineLevel="1" x14ac:dyDescent="0.25">
      <c r="B1934" s="190" t="s">
        <v>72</v>
      </c>
      <c r="C1934" s="191"/>
      <c r="D1934" s="191"/>
      <c r="E1934" s="191"/>
      <c r="F1934" s="192"/>
      <c r="G1934" s="193" t="str">
        <f>IF('Príloha č.1 - Rozpočet PP6'!$F$8="vyber","",'Príloha č.1 - Rozpočet PP6'!$F$8)</f>
        <v/>
      </c>
      <c r="H1934" s="194"/>
      <c r="I1934" s="148"/>
      <c r="J1934" s="148"/>
    </row>
    <row r="1935" spans="2:10" ht="16.5" hidden="1" outlineLevel="1" x14ac:dyDescent="0.25">
      <c r="B1935" s="184" t="s">
        <v>70</v>
      </c>
      <c r="C1935" s="184"/>
      <c r="D1935" s="184"/>
      <c r="E1935" s="186">
        <f>'Príloha č.1 - Rozpočet PP6'!$J$7</f>
        <v>0</v>
      </c>
      <c r="F1935" s="186"/>
      <c r="G1935" s="186"/>
      <c r="H1935" s="186"/>
      <c r="I1935" s="148"/>
      <c r="J1935" s="127">
        <f>IF(G1934="ÁNO",E1935,0)</f>
        <v>0</v>
      </c>
    </row>
    <row r="1936" spans="2:10" ht="16.5" hidden="1" customHeight="1" outlineLevel="1" x14ac:dyDescent="0.25">
      <c r="B1936" s="187" t="s">
        <v>73</v>
      </c>
      <c r="C1936" s="195"/>
      <c r="D1936" s="195"/>
      <c r="E1936" s="195"/>
      <c r="F1936" s="195"/>
      <c r="G1936" s="195"/>
      <c r="H1936" s="196"/>
      <c r="I1936" s="148"/>
      <c r="J1936" s="148"/>
    </row>
    <row r="1937" spans="2:10" ht="16.5" hidden="1" outlineLevel="1" x14ac:dyDescent="0.25">
      <c r="B1937" s="184" t="s">
        <v>70</v>
      </c>
      <c r="C1937" s="184"/>
      <c r="D1937" s="184"/>
      <c r="E1937" s="186">
        <f>'Príloha č.1 - Rozpočet PP6'!$J$14</f>
        <v>0</v>
      </c>
      <c r="F1937" s="186"/>
      <c r="G1937" s="186"/>
      <c r="H1937" s="186"/>
      <c r="I1937" s="148"/>
      <c r="J1937" s="148"/>
    </row>
    <row r="1938" spans="2:10" ht="16.5" hidden="1" customHeight="1" outlineLevel="1" x14ac:dyDescent="0.25">
      <c r="B1938" s="187" t="s">
        <v>74</v>
      </c>
      <c r="C1938" s="188"/>
      <c r="D1938" s="188"/>
      <c r="E1938" s="188"/>
      <c r="F1938" s="188"/>
      <c r="G1938" s="188"/>
      <c r="H1938" s="189"/>
      <c r="I1938" s="148"/>
      <c r="J1938" s="148"/>
    </row>
    <row r="1939" spans="2:10" ht="16.5" hidden="1" outlineLevel="1" x14ac:dyDescent="0.25">
      <c r="B1939" s="184" t="s">
        <v>70</v>
      </c>
      <c r="C1939" s="184"/>
      <c r="D1939" s="184"/>
      <c r="E1939" s="186">
        <f>'Príloha č.1 - Rozpočet PP6'!$J$18</f>
        <v>0</v>
      </c>
      <c r="F1939" s="186"/>
      <c r="G1939" s="186"/>
      <c r="H1939" s="186"/>
      <c r="I1939" s="148"/>
      <c r="J1939" s="148"/>
    </row>
    <row r="1940" spans="2:10" ht="16.5" hidden="1" customHeight="1" outlineLevel="1" x14ac:dyDescent="0.25">
      <c r="B1940" s="187" t="s">
        <v>75</v>
      </c>
      <c r="C1940" s="188"/>
      <c r="D1940" s="188"/>
      <c r="E1940" s="188"/>
      <c r="F1940" s="188"/>
      <c r="G1940" s="188"/>
      <c r="H1940" s="189"/>
      <c r="I1940" s="148"/>
      <c r="J1940" s="148"/>
    </row>
    <row r="1941" spans="2:10" ht="16.5" hidden="1" outlineLevel="1" x14ac:dyDescent="0.25">
      <c r="B1941" s="184" t="s">
        <v>70</v>
      </c>
      <c r="C1941" s="184"/>
      <c r="D1941" s="184"/>
      <c r="E1941" s="186">
        <f>'Príloha č.1 - Rozpočet PP6'!$J$22</f>
        <v>0</v>
      </c>
      <c r="F1941" s="186"/>
      <c r="G1941" s="186"/>
      <c r="H1941" s="186"/>
      <c r="I1941" s="148"/>
      <c r="J1941" s="148"/>
    </row>
    <row r="1942" spans="2:10" ht="16.5" hidden="1" customHeight="1" outlineLevel="1" x14ac:dyDescent="0.25">
      <c r="B1942" s="187" t="s">
        <v>76</v>
      </c>
      <c r="C1942" s="188"/>
      <c r="D1942" s="188"/>
      <c r="E1942" s="188"/>
      <c r="F1942" s="188"/>
      <c r="G1942" s="188"/>
      <c r="H1942" s="189"/>
      <c r="I1942" s="148"/>
      <c r="J1942" s="148"/>
    </row>
    <row r="1943" spans="2:10" ht="16.5" hidden="1" outlineLevel="1" x14ac:dyDescent="0.25">
      <c r="B1943" s="184" t="s">
        <v>70</v>
      </c>
      <c r="C1943" s="184"/>
      <c r="D1943" s="184"/>
      <c r="E1943" s="186">
        <f>'Príloha č.1 - Rozpočet PP6'!$J$26</f>
        <v>0</v>
      </c>
      <c r="F1943" s="186"/>
      <c r="G1943" s="186"/>
      <c r="H1943" s="186"/>
      <c r="I1943" s="148"/>
      <c r="J1943" s="148"/>
    </row>
    <row r="1944" spans="2:10" ht="16.5" hidden="1" outlineLevel="1" x14ac:dyDescent="0.25">
      <c r="B1944" s="216" t="s">
        <v>77</v>
      </c>
      <c r="C1944" s="217"/>
      <c r="D1944" s="217"/>
      <c r="E1944" s="217"/>
      <c r="F1944" s="217"/>
      <c r="G1944" s="217"/>
      <c r="H1944" s="218"/>
      <c r="I1944" s="148"/>
      <c r="J1944" s="148"/>
    </row>
    <row r="1945" spans="2:10" ht="16.5" hidden="1" outlineLevel="1" x14ac:dyDescent="0.25">
      <c r="B1945" s="190" t="s">
        <v>78</v>
      </c>
      <c r="C1945" s="219"/>
      <c r="D1945" s="219"/>
      <c r="E1945" s="219"/>
      <c r="F1945" s="220"/>
      <c r="G1945" s="221" t="s">
        <v>79</v>
      </c>
      <c r="H1945" s="210"/>
      <c r="I1945" s="148"/>
      <c r="J1945" s="148"/>
    </row>
    <row r="1946" spans="2:10" ht="16.5" hidden="1" outlineLevel="1" x14ac:dyDescent="0.25">
      <c r="B1946" s="184" t="s">
        <v>70</v>
      </c>
      <c r="C1946" s="184"/>
      <c r="D1946" s="184"/>
      <c r="E1946" s="186">
        <f>'Príloha č.1 - Rozpočet PP6'!$J$30</f>
        <v>0</v>
      </c>
      <c r="F1946" s="186"/>
      <c r="G1946" s="186"/>
      <c r="H1946" s="186"/>
      <c r="I1946" s="148"/>
      <c r="J1946" s="148"/>
    </row>
    <row r="1947" spans="2:10" ht="16.5" hidden="1" outlineLevel="1" x14ac:dyDescent="0.25">
      <c r="B1947" s="7"/>
      <c r="C1947" s="7"/>
      <c r="D1947" s="7"/>
      <c r="E1947" s="8"/>
      <c r="F1947" s="7"/>
      <c r="G1947" s="7"/>
      <c r="H1947" s="7"/>
      <c r="I1947" s="148"/>
      <c r="J1947" s="148"/>
    </row>
    <row r="1948" spans="2:10" ht="16.5" hidden="1" outlineLevel="1" x14ac:dyDescent="0.25">
      <c r="B1948" s="7"/>
      <c r="C1948" s="7"/>
      <c r="D1948" s="7"/>
      <c r="E1948" s="8"/>
      <c r="F1948" s="150" t="s">
        <v>97</v>
      </c>
      <c r="G1948" s="184" t="s">
        <v>96</v>
      </c>
      <c r="H1948" s="184"/>
      <c r="I1948" s="152"/>
      <c r="J1948" s="152"/>
    </row>
    <row r="1949" spans="2:10" ht="16.5" hidden="1" outlineLevel="1" x14ac:dyDescent="0.25">
      <c r="B1949" s="185" t="s">
        <v>1453</v>
      </c>
      <c r="C1949" s="185"/>
      <c r="D1949" s="185"/>
      <c r="E1949" s="185"/>
      <c r="F1949" s="168">
        <v>1</v>
      </c>
      <c r="G1949" s="182">
        <f>E1932+E1935+E1937+E1939+E1941+E1943+E1946</f>
        <v>0</v>
      </c>
      <c r="H1949" s="183"/>
      <c r="I1949" s="152"/>
      <c r="J1949" s="152"/>
    </row>
    <row r="1950" spans="2:10" ht="16.5" hidden="1" outlineLevel="1" x14ac:dyDescent="0.25">
      <c r="B1950" s="185" t="s">
        <v>80</v>
      </c>
      <c r="C1950" s="185"/>
      <c r="D1950" s="185"/>
      <c r="E1950" s="185"/>
      <c r="F1950" s="167"/>
      <c r="G1950" s="180">
        <f>ROUNDDOWN(G1949*F1950,2)</f>
        <v>0</v>
      </c>
      <c r="H1950" s="181"/>
      <c r="I1950" s="148"/>
      <c r="J1950" s="148"/>
    </row>
    <row r="1951" spans="2:10" ht="16.5" hidden="1" outlineLevel="1" x14ac:dyDescent="0.25">
      <c r="B1951" s="185" t="s">
        <v>1454</v>
      </c>
      <c r="C1951" s="185"/>
      <c r="D1951" s="185"/>
      <c r="E1951" s="185"/>
      <c r="F1951" s="167"/>
      <c r="G1951" s="180">
        <f>ROUNDDOWN(G1949*F1951,2)</f>
        <v>0</v>
      </c>
      <c r="H1951" s="181"/>
      <c r="I1951" s="148"/>
      <c r="J1951" s="148"/>
    </row>
    <row r="1952" spans="2:10" ht="16.5" hidden="1" outlineLevel="1" x14ac:dyDescent="0.25">
      <c r="B1952" s="185" t="s">
        <v>81</v>
      </c>
      <c r="C1952" s="185"/>
      <c r="D1952" s="185"/>
      <c r="E1952" s="185"/>
      <c r="F1952" s="168" t="e">
        <f>G1952/G1949</f>
        <v>#DIV/0!</v>
      </c>
      <c r="G1952" s="182">
        <f>G1949-G1950-G1951</f>
        <v>0</v>
      </c>
      <c r="H1952" s="183"/>
      <c r="I1952" s="148"/>
      <c r="J1952" s="148"/>
    </row>
    <row r="1953" spans="2:10" ht="16.5" hidden="1" outlineLevel="1" x14ac:dyDescent="0.25">
      <c r="B1953" s="7"/>
      <c r="C1953" s="7"/>
      <c r="D1953" s="7"/>
      <c r="E1953" s="8"/>
      <c r="F1953" s="7"/>
      <c r="G1953" s="7"/>
      <c r="H1953" s="7"/>
      <c r="I1953" s="148"/>
      <c r="J1953" s="148"/>
    </row>
    <row r="1954" spans="2:10" collapsed="1" x14ac:dyDescent="0.25">
      <c r="B1954" s="211" t="s">
        <v>67</v>
      </c>
      <c r="C1954" s="212"/>
      <c r="D1954" s="235" t="s">
        <v>1428</v>
      </c>
      <c r="E1954" s="236"/>
      <c r="F1954" s="236"/>
      <c r="G1954" s="236"/>
      <c r="H1954" s="212"/>
      <c r="I1954" s="148"/>
      <c r="J1954" s="148"/>
    </row>
    <row r="1955" spans="2:10" hidden="1" outlineLevel="1" x14ac:dyDescent="0.25">
      <c r="B1955" s="211" t="s">
        <v>49</v>
      </c>
      <c r="C1955" s="212"/>
      <c r="D1955" s="213" t="str">
        <f>IF(D291="","",D291)</f>
        <v/>
      </c>
      <c r="E1955" s="214"/>
      <c r="F1955" s="214"/>
      <c r="G1955" s="214"/>
      <c r="H1955" s="215"/>
      <c r="I1955" s="148"/>
      <c r="J1955" s="148"/>
    </row>
    <row r="1956" spans="2:10" ht="16.5" hidden="1" outlineLevel="1" x14ac:dyDescent="0.25">
      <c r="B1956" s="216" t="s">
        <v>69</v>
      </c>
      <c r="C1956" s="217"/>
      <c r="D1956" s="217"/>
      <c r="E1956" s="217"/>
      <c r="F1956" s="217"/>
      <c r="G1956" s="217"/>
      <c r="H1956" s="218"/>
      <c r="I1956" s="148"/>
      <c r="J1956" s="148"/>
    </row>
    <row r="1957" spans="2:10" ht="16.5" hidden="1" outlineLevel="1" x14ac:dyDescent="0.25">
      <c r="B1957" s="184" t="s">
        <v>70</v>
      </c>
      <c r="C1957" s="184"/>
      <c r="D1957" s="184"/>
      <c r="E1957" s="186">
        <f>'Príloha č.1 - Rozpočet PP7'!$J$2</f>
        <v>0</v>
      </c>
      <c r="F1957" s="186"/>
      <c r="G1957" s="186"/>
      <c r="H1957" s="186"/>
      <c r="I1957" s="148"/>
      <c r="J1957" s="148"/>
    </row>
    <row r="1958" spans="2:10" ht="16.5" hidden="1" customHeight="1" outlineLevel="1" x14ac:dyDescent="0.25">
      <c r="B1958" s="187" t="s">
        <v>71</v>
      </c>
      <c r="C1958" s="195"/>
      <c r="D1958" s="195"/>
      <c r="E1958" s="195"/>
      <c r="F1958" s="195"/>
      <c r="G1958" s="195"/>
      <c r="H1958" s="196"/>
      <c r="I1958" s="148"/>
      <c r="J1958" s="148"/>
    </row>
    <row r="1959" spans="2:10" ht="16.5" hidden="1" outlineLevel="1" x14ac:dyDescent="0.25">
      <c r="B1959" s="190" t="s">
        <v>72</v>
      </c>
      <c r="C1959" s="191"/>
      <c r="D1959" s="191"/>
      <c r="E1959" s="191"/>
      <c r="F1959" s="192"/>
      <c r="G1959" s="193" t="str">
        <f>IF('Príloha č.1 - Rozpočet PP7'!$F$8="vyber","",'Príloha č.1 - Rozpočet PP7'!$F$8)</f>
        <v/>
      </c>
      <c r="H1959" s="194"/>
      <c r="I1959" s="148"/>
      <c r="J1959" s="148"/>
    </row>
    <row r="1960" spans="2:10" ht="16.5" hidden="1" outlineLevel="1" x14ac:dyDescent="0.25">
      <c r="B1960" s="184" t="s">
        <v>70</v>
      </c>
      <c r="C1960" s="184"/>
      <c r="D1960" s="184"/>
      <c r="E1960" s="186">
        <f>'Príloha č.1 - Rozpočet PP7'!$J$7</f>
        <v>0</v>
      </c>
      <c r="F1960" s="186"/>
      <c r="G1960" s="186"/>
      <c r="H1960" s="186"/>
      <c r="I1960" s="148"/>
      <c r="J1960" s="127">
        <f>IF(G1959="ÁNO",E1960,0)</f>
        <v>0</v>
      </c>
    </row>
    <row r="1961" spans="2:10" ht="16.5" hidden="1" customHeight="1" outlineLevel="1" x14ac:dyDescent="0.25">
      <c r="B1961" s="187" t="s">
        <v>73</v>
      </c>
      <c r="C1961" s="195"/>
      <c r="D1961" s="195"/>
      <c r="E1961" s="195"/>
      <c r="F1961" s="195"/>
      <c r="G1961" s="195"/>
      <c r="H1961" s="196"/>
      <c r="I1961" s="148"/>
      <c r="J1961" s="148"/>
    </row>
    <row r="1962" spans="2:10" ht="16.5" hidden="1" outlineLevel="1" x14ac:dyDescent="0.25">
      <c r="B1962" s="184" t="s">
        <v>70</v>
      </c>
      <c r="C1962" s="184"/>
      <c r="D1962" s="184"/>
      <c r="E1962" s="186">
        <f>'Príloha č.1 - Rozpočet PP7'!$J$14</f>
        <v>0</v>
      </c>
      <c r="F1962" s="186"/>
      <c r="G1962" s="186"/>
      <c r="H1962" s="186"/>
      <c r="I1962" s="148"/>
      <c r="J1962" s="148"/>
    </row>
    <row r="1963" spans="2:10" ht="16.5" hidden="1" customHeight="1" outlineLevel="1" x14ac:dyDescent="0.25">
      <c r="B1963" s="187" t="s">
        <v>74</v>
      </c>
      <c r="C1963" s="188"/>
      <c r="D1963" s="188"/>
      <c r="E1963" s="188"/>
      <c r="F1963" s="188"/>
      <c r="G1963" s="188"/>
      <c r="H1963" s="189"/>
      <c r="I1963" s="148"/>
      <c r="J1963" s="148"/>
    </row>
    <row r="1964" spans="2:10" ht="16.5" hidden="1" outlineLevel="1" x14ac:dyDescent="0.25">
      <c r="B1964" s="184" t="s">
        <v>70</v>
      </c>
      <c r="C1964" s="184"/>
      <c r="D1964" s="184"/>
      <c r="E1964" s="186">
        <f>'Príloha č.1 - Rozpočet PP7'!$J$18</f>
        <v>0</v>
      </c>
      <c r="F1964" s="186"/>
      <c r="G1964" s="186"/>
      <c r="H1964" s="186"/>
      <c r="I1964" s="148"/>
      <c r="J1964" s="148"/>
    </row>
    <row r="1965" spans="2:10" ht="16.5" hidden="1" customHeight="1" outlineLevel="1" x14ac:dyDescent="0.25">
      <c r="B1965" s="187" t="s">
        <v>75</v>
      </c>
      <c r="C1965" s="188"/>
      <c r="D1965" s="188"/>
      <c r="E1965" s="188"/>
      <c r="F1965" s="188"/>
      <c r="G1965" s="188"/>
      <c r="H1965" s="189"/>
      <c r="I1965" s="148"/>
      <c r="J1965" s="148"/>
    </row>
    <row r="1966" spans="2:10" ht="16.5" hidden="1" outlineLevel="1" x14ac:dyDescent="0.25">
      <c r="B1966" s="184" t="s">
        <v>70</v>
      </c>
      <c r="C1966" s="184"/>
      <c r="D1966" s="184"/>
      <c r="E1966" s="186">
        <f>'Príloha č.1 - Rozpočet PP7'!$J$22</f>
        <v>0</v>
      </c>
      <c r="F1966" s="186"/>
      <c r="G1966" s="186"/>
      <c r="H1966" s="186"/>
      <c r="I1966" s="148"/>
      <c r="J1966" s="148"/>
    </row>
    <row r="1967" spans="2:10" ht="16.5" hidden="1" customHeight="1" outlineLevel="1" x14ac:dyDescent="0.25">
      <c r="B1967" s="187" t="s">
        <v>76</v>
      </c>
      <c r="C1967" s="188"/>
      <c r="D1967" s="188"/>
      <c r="E1967" s="188"/>
      <c r="F1967" s="188"/>
      <c r="G1967" s="188"/>
      <c r="H1967" s="189"/>
      <c r="I1967" s="148"/>
      <c r="J1967" s="148"/>
    </row>
    <row r="1968" spans="2:10" ht="16.5" hidden="1" outlineLevel="1" x14ac:dyDescent="0.25">
      <c r="B1968" s="184" t="s">
        <v>70</v>
      </c>
      <c r="C1968" s="184"/>
      <c r="D1968" s="184"/>
      <c r="E1968" s="186">
        <f>'Príloha č.1 - Rozpočet PP7'!$J$26</f>
        <v>0</v>
      </c>
      <c r="F1968" s="186"/>
      <c r="G1968" s="186"/>
      <c r="H1968" s="186"/>
      <c r="I1968" s="148"/>
      <c r="J1968" s="148"/>
    </row>
    <row r="1969" spans="2:10" ht="16.5" hidden="1" outlineLevel="1" x14ac:dyDescent="0.25">
      <c r="B1969" s="216" t="s">
        <v>77</v>
      </c>
      <c r="C1969" s="217"/>
      <c r="D1969" s="217"/>
      <c r="E1969" s="217"/>
      <c r="F1969" s="217"/>
      <c r="G1969" s="217"/>
      <c r="H1969" s="218"/>
      <c r="I1969" s="148"/>
      <c r="J1969" s="148"/>
    </row>
    <row r="1970" spans="2:10" ht="16.5" hidden="1" outlineLevel="1" x14ac:dyDescent="0.25">
      <c r="B1970" s="190" t="s">
        <v>78</v>
      </c>
      <c r="C1970" s="219"/>
      <c r="D1970" s="219"/>
      <c r="E1970" s="219"/>
      <c r="F1970" s="220"/>
      <c r="G1970" s="221" t="s">
        <v>79</v>
      </c>
      <c r="H1970" s="210"/>
      <c r="I1970" s="148"/>
      <c r="J1970" s="148"/>
    </row>
    <row r="1971" spans="2:10" ht="16.5" hidden="1" outlineLevel="1" x14ac:dyDescent="0.25">
      <c r="B1971" s="184" t="s">
        <v>70</v>
      </c>
      <c r="C1971" s="184"/>
      <c r="D1971" s="184"/>
      <c r="E1971" s="186">
        <f>'Príloha č.1 - Rozpočet PP7'!$J$30</f>
        <v>0</v>
      </c>
      <c r="F1971" s="186"/>
      <c r="G1971" s="186"/>
      <c r="H1971" s="186"/>
      <c r="I1971" s="148"/>
      <c r="J1971" s="148"/>
    </row>
    <row r="1972" spans="2:10" ht="16.5" hidden="1" outlineLevel="1" x14ac:dyDescent="0.25">
      <c r="B1972" s="7"/>
      <c r="C1972" s="7"/>
      <c r="D1972" s="7"/>
      <c r="E1972" s="8"/>
      <c r="F1972" s="7"/>
      <c r="G1972" s="7"/>
      <c r="H1972" s="7"/>
      <c r="I1972" s="148"/>
      <c r="J1972" s="148"/>
    </row>
    <row r="1973" spans="2:10" ht="16.5" hidden="1" outlineLevel="1" x14ac:dyDescent="0.25">
      <c r="B1973" s="7"/>
      <c r="C1973" s="7"/>
      <c r="D1973" s="7"/>
      <c r="E1973" s="8"/>
      <c r="F1973" s="150" t="s">
        <v>97</v>
      </c>
      <c r="G1973" s="184" t="s">
        <v>96</v>
      </c>
      <c r="H1973" s="184"/>
      <c r="I1973" s="152"/>
      <c r="J1973" s="152"/>
    </row>
    <row r="1974" spans="2:10" ht="16.5" hidden="1" outlineLevel="1" x14ac:dyDescent="0.25">
      <c r="B1974" s="185" t="s">
        <v>1453</v>
      </c>
      <c r="C1974" s="185"/>
      <c r="D1974" s="185"/>
      <c r="E1974" s="185"/>
      <c r="F1974" s="168">
        <v>1</v>
      </c>
      <c r="G1974" s="182">
        <f>E1957+E1960+E1962+E1964+E1966+E1968+E1971</f>
        <v>0</v>
      </c>
      <c r="H1974" s="183"/>
      <c r="I1974" s="152"/>
      <c r="J1974" s="152"/>
    </row>
    <row r="1975" spans="2:10" ht="16.5" hidden="1" outlineLevel="1" x14ac:dyDescent="0.25">
      <c r="B1975" s="185" t="s">
        <v>80</v>
      </c>
      <c r="C1975" s="185"/>
      <c r="D1975" s="185"/>
      <c r="E1975" s="185"/>
      <c r="F1975" s="167"/>
      <c r="G1975" s="180">
        <f>ROUNDDOWN(G1974*F1975,2)</f>
        <v>0</v>
      </c>
      <c r="H1975" s="181"/>
      <c r="I1975" s="148"/>
      <c r="J1975" s="148"/>
    </row>
    <row r="1976" spans="2:10" ht="16.5" hidden="1" outlineLevel="1" x14ac:dyDescent="0.25">
      <c r="B1976" s="185" t="s">
        <v>1454</v>
      </c>
      <c r="C1976" s="185"/>
      <c r="D1976" s="185"/>
      <c r="E1976" s="185"/>
      <c r="F1976" s="167"/>
      <c r="G1976" s="180">
        <f>ROUNDDOWN(G1974*F1976,2)</f>
        <v>0</v>
      </c>
      <c r="H1976" s="181"/>
      <c r="I1976" s="148"/>
      <c r="J1976" s="148"/>
    </row>
    <row r="1977" spans="2:10" ht="16.5" hidden="1" outlineLevel="1" x14ac:dyDescent="0.25">
      <c r="B1977" s="185" t="s">
        <v>81</v>
      </c>
      <c r="C1977" s="185"/>
      <c r="D1977" s="185"/>
      <c r="E1977" s="185"/>
      <c r="F1977" s="168" t="e">
        <f>G1977/G1974</f>
        <v>#DIV/0!</v>
      </c>
      <c r="G1977" s="182">
        <f>G1974-G1975-G1976</f>
        <v>0</v>
      </c>
      <c r="H1977" s="183"/>
      <c r="I1977" s="148"/>
      <c r="J1977" s="148"/>
    </row>
    <row r="1978" spans="2:10" ht="16.5" hidden="1" outlineLevel="1" x14ac:dyDescent="0.25">
      <c r="B1978" s="7"/>
      <c r="C1978" s="7"/>
      <c r="D1978" s="7"/>
      <c r="E1978" s="8"/>
      <c r="F1978" s="7"/>
      <c r="G1978" s="7"/>
      <c r="H1978" s="7"/>
      <c r="I1978" s="148"/>
      <c r="J1978" s="148"/>
    </row>
    <row r="1979" spans="2:10" collapsed="1" x14ac:dyDescent="0.25">
      <c r="B1979" s="211" t="s">
        <v>67</v>
      </c>
      <c r="C1979" s="212"/>
      <c r="D1979" s="235" t="s">
        <v>1427</v>
      </c>
      <c r="E1979" s="236"/>
      <c r="F1979" s="236"/>
      <c r="G1979" s="236"/>
      <c r="H1979" s="212"/>
      <c r="I1979" s="148"/>
      <c r="J1979" s="148"/>
    </row>
    <row r="1980" spans="2:10" hidden="1" outlineLevel="1" x14ac:dyDescent="0.25">
      <c r="B1980" s="211" t="s">
        <v>49</v>
      </c>
      <c r="C1980" s="212"/>
      <c r="D1980" s="213" t="str">
        <f>IF(D325="","",D325)</f>
        <v/>
      </c>
      <c r="E1980" s="214"/>
      <c r="F1980" s="214"/>
      <c r="G1980" s="214"/>
      <c r="H1980" s="215"/>
      <c r="I1980" s="148"/>
      <c r="J1980" s="148"/>
    </row>
    <row r="1981" spans="2:10" ht="16.5" hidden="1" outlineLevel="1" x14ac:dyDescent="0.25">
      <c r="B1981" s="216" t="s">
        <v>69</v>
      </c>
      <c r="C1981" s="217"/>
      <c r="D1981" s="217"/>
      <c r="E1981" s="217"/>
      <c r="F1981" s="217"/>
      <c r="G1981" s="217"/>
      <c r="H1981" s="218"/>
      <c r="I1981" s="148"/>
      <c r="J1981" s="148"/>
    </row>
    <row r="1982" spans="2:10" ht="16.5" hidden="1" outlineLevel="1" x14ac:dyDescent="0.25">
      <c r="B1982" s="184" t="s">
        <v>70</v>
      </c>
      <c r="C1982" s="184"/>
      <c r="D1982" s="184"/>
      <c r="E1982" s="186">
        <f>'Príloha č.1 - Rozpočet PP8'!$J$2</f>
        <v>0</v>
      </c>
      <c r="F1982" s="186"/>
      <c r="G1982" s="186"/>
      <c r="H1982" s="186"/>
      <c r="I1982" s="148"/>
      <c r="J1982" s="148"/>
    </row>
    <row r="1983" spans="2:10" ht="16.5" hidden="1" customHeight="1" outlineLevel="1" x14ac:dyDescent="0.25">
      <c r="B1983" s="187" t="s">
        <v>71</v>
      </c>
      <c r="C1983" s="195"/>
      <c r="D1983" s="195"/>
      <c r="E1983" s="195"/>
      <c r="F1983" s="195"/>
      <c r="G1983" s="195"/>
      <c r="H1983" s="196"/>
      <c r="I1983" s="148"/>
      <c r="J1983" s="148"/>
    </row>
    <row r="1984" spans="2:10" ht="16.5" hidden="1" outlineLevel="1" x14ac:dyDescent="0.25">
      <c r="B1984" s="190" t="s">
        <v>72</v>
      </c>
      <c r="C1984" s="191"/>
      <c r="D1984" s="191"/>
      <c r="E1984" s="191"/>
      <c r="F1984" s="192"/>
      <c r="G1984" s="193" t="str">
        <f>IF('Príloha č.1 - Rozpočet PP8'!$F$8="vyber","",'Príloha č.1 - Rozpočet PP8'!$F$8)</f>
        <v/>
      </c>
      <c r="H1984" s="194"/>
      <c r="I1984" s="148"/>
      <c r="J1984" s="148"/>
    </row>
    <row r="1985" spans="2:10" ht="16.5" hidden="1" outlineLevel="1" x14ac:dyDescent="0.25">
      <c r="B1985" s="184" t="s">
        <v>70</v>
      </c>
      <c r="C1985" s="184"/>
      <c r="D1985" s="184"/>
      <c r="E1985" s="186">
        <f>'Príloha č.1 - Rozpočet PP8'!$J$7</f>
        <v>0</v>
      </c>
      <c r="F1985" s="186"/>
      <c r="G1985" s="186"/>
      <c r="H1985" s="186"/>
      <c r="I1985" s="148"/>
      <c r="J1985" s="127">
        <f>IF(G1984="ÁNO",E1985,0)</f>
        <v>0</v>
      </c>
    </row>
    <row r="1986" spans="2:10" ht="16.5" hidden="1" customHeight="1" outlineLevel="1" x14ac:dyDescent="0.25">
      <c r="B1986" s="187" t="s">
        <v>73</v>
      </c>
      <c r="C1986" s="195"/>
      <c r="D1986" s="195"/>
      <c r="E1986" s="195"/>
      <c r="F1986" s="195"/>
      <c r="G1986" s="195"/>
      <c r="H1986" s="196"/>
      <c r="I1986" s="148"/>
      <c r="J1986" s="148"/>
    </row>
    <row r="1987" spans="2:10" ht="16.5" hidden="1" outlineLevel="1" x14ac:dyDescent="0.25">
      <c r="B1987" s="184" t="s">
        <v>70</v>
      </c>
      <c r="C1987" s="184"/>
      <c r="D1987" s="184"/>
      <c r="E1987" s="186">
        <f>'Príloha č.1 - Rozpočet PP8'!$J$14</f>
        <v>0</v>
      </c>
      <c r="F1987" s="186"/>
      <c r="G1987" s="186"/>
      <c r="H1987" s="186"/>
      <c r="I1987" s="148"/>
      <c r="J1987" s="148"/>
    </row>
    <row r="1988" spans="2:10" ht="16.5" hidden="1" customHeight="1" outlineLevel="1" x14ac:dyDescent="0.25">
      <c r="B1988" s="187" t="s">
        <v>74</v>
      </c>
      <c r="C1988" s="188"/>
      <c r="D1988" s="188"/>
      <c r="E1988" s="188"/>
      <c r="F1988" s="188"/>
      <c r="G1988" s="188"/>
      <c r="H1988" s="189"/>
      <c r="I1988" s="148"/>
      <c r="J1988" s="148"/>
    </row>
    <row r="1989" spans="2:10" ht="16.5" hidden="1" outlineLevel="1" x14ac:dyDescent="0.25">
      <c r="B1989" s="184" t="s">
        <v>70</v>
      </c>
      <c r="C1989" s="184"/>
      <c r="D1989" s="184"/>
      <c r="E1989" s="186">
        <f>'Príloha č.1 - Rozpočet PP8'!$J$18</f>
        <v>0</v>
      </c>
      <c r="F1989" s="186"/>
      <c r="G1989" s="186"/>
      <c r="H1989" s="186"/>
      <c r="I1989" s="148"/>
      <c r="J1989" s="148"/>
    </row>
    <row r="1990" spans="2:10" ht="16.5" hidden="1" customHeight="1" outlineLevel="1" x14ac:dyDescent="0.25">
      <c r="B1990" s="187" t="s">
        <v>75</v>
      </c>
      <c r="C1990" s="188"/>
      <c r="D1990" s="188"/>
      <c r="E1990" s="188"/>
      <c r="F1990" s="188"/>
      <c r="G1990" s="188"/>
      <c r="H1990" s="189"/>
      <c r="I1990" s="148"/>
      <c r="J1990" s="148"/>
    </row>
    <row r="1991" spans="2:10" ht="16.5" hidden="1" outlineLevel="1" x14ac:dyDescent="0.25">
      <c r="B1991" s="184" t="s">
        <v>70</v>
      </c>
      <c r="C1991" s="184"/>
      <c r="D1991" s="184"/>
      <c r="E1991" s="186">
        <f>'Príloha č.1 - Rozpočet PP8'!$J$22</f>
        <v>0</v>
      </c>
      <c r="F1991" s="186"/>
      <c r="G1991" s="186"/>
      <c r="H1991" s="186"/>
      <c r="I1991" s="148"/>
      <c r="J1991" s="148"/>
    </row>
    <row r="1992" spans="2:10" ht="16.5" hidden="1" customHeight="1" outlineLevel="1" x14ac:dyDescent="0.25">
      <c r="B1992" s="187" t="s">
        <v>76</v>
      </c>
      <c r="C1992" s="188"/>
      <c r="D1992" s="188"/>
      <c r="E1992" s="188"/>
      <c r="F1992" s="188"/>
      <c r="G1992" s="188"/>
      <c r="H1992" s="189"/>
      <c r="I1992" s="148"/>
      <c r="J1992" s="148"/>
    </row>
    <row r="1993" spans="2:10" ht="16.5" hidden="1" outlineLevel="1" x14ac:dyDescent="0.25">
      <c r="B1993" s="184" t="s">
        <v>70</v>
      </c>
      <c r="C1993" s="184"/>
      <c r="D1993" s="184"/>
      <c r="E1993" s="186">
        <f>'Príloha č.1 - Rozpočet PP8'!$J$26</f>
        <v>0</v>
      </c>
      <c r="F1993" s="186"/>
      <c r="G1993" s="186"/>
      <c r="H1993" s="186"/>
      <c r="I1993" s="148"/>
      <c r="J1993" s="148"/>
    </row>
    <row r="1994" spans="2:10" ht="16.5" hidden="1" outlineLevel="1" x14ac:dyDescent="0.25">
      <c r="B1994" s="216" t="s">
        <v>77</v>
      </c>
      <c r="C1994" s="217"/>
      <c r="D1994" s="217"/>
      <c r="E1994" s="217"/>
      <c r="F1994" s="217"/>
      <c r="G1994" s="217"/>
      <c r="H1994" s="218"/>
      <c r="I1994" s="148"/>
      <c r="J1994" s="148"/>
    </row>
    <row r="1995" spans="2:10" ht="16.5" hidden="1" outlineLevel="1" x14ac:dyDescent="0.25">
      <c r="B1995" s="190" t="s">
        <v>78</v>
      </c>
      <c r="C1995" s="219"/>
      <c r="D1995" s="219"/>
      <c r="E1995" s="219"/>
      <c r="F1995" s="220"/>
      <c r="G1995" s="221" t="s">
        <v>79</v>
      </c>
      <c r="H1995" s="210"/>
      <c r="I1995" s="148"/>
      <c r="J1995" s="148"/>
    </row>
    <row r="1996" spans="2:10" ht="16.5" hidden="1" outlineLevel="1" x14ac:dyDescent="0.25">
      <c r="B1996" s="184" t="s">
        <v>70</v>
      </c>
      <c r="C1996" s="184"/>
      <c r="D1996" s="184"/>
      <c r="E1996" s="186">
        <f>'Príloha č.1 - Rozpočet PP8'!$J$30</f>
        <v>0</v>
      </c>
      <c r="F1996" s="186"/>
      <c r="G1996" s="186"/>
      <c r="H1996" s="186"/>
      <c r="I1996" s="148"/>
      <c r="J1996" s="148"/>
    </row>
    <row r="1997" spans="2:10" ht="16.5" hidden="1" outlineLevel="1" x14ac:dyDescent="0.25">
      <c r="B1997" s="7"/>
      <c r="C1997" s="7"/>
      <c r="D1997" s="7"/>
      <c r="E1997" s="8"/>
      <c r="F1997" s="7"/>
      <c r="G1997" s="7"/>
      <c r="H1997" s="7"/>
      <c r="I1997" s="148"/>
      <c r="J1997" s="148"/>
    </row>
    <row r="1998" spans="2:10" ht="16.5" hidden="1" outlineLevel="1" x14ac:dyDescent="0.25">
      <c r="B1998" s="7"/>
      <c r="C1998" s="7"/>
      <c r="D1998" s="7"/>
      <c r="E1998" s="8"/>
      <c r="F1998" s="150" t="s">
        <v>97</v>
      </c>
      <c r="G1998" s="184" t="s">
        <v>96</v>
      </c>
      <c r="H1998" s="184"/>
      <c r="I1998" s="152"/>
      <c r="J1998" s="152"/>
    </row>
    <row r="1999" spans="2:10" ht="16.5" hidden="1" outlineLevel="1" x14ac:dyDescent="0.25">
      <c r="B1999" s="185" t="s">
        <v>1453</v>
      </c>
      <c r="C1999" s="185"/>
      <c r="D1999" s="185"/>
      <c r="E1999" s="185"/>
      <c r="F1999" s="168">
        <v>1</v>
      </c>
      <c r="G1999" s="182">
        <f>E1982+E1985+E1987+E1989+E1991+E1993+E1996</f>
        <v>0</v>
      </c>
      <c r="H1999" s="183"/>
      <c r="I1999" s="152"/>
      <c r="J1999" s="152"/>
    </row>
    <row r="2000" spans="2:10" ht="16.5" hidden="1" outlineLevel="1" x14ac:dyDescent="0.25">
      <c r="B2000" s="185" t="s">
        <v>80</v>
      </c>
      <c r="C2000" s="185"/>
      <c r="D2000" s="185"/>
      <c r="E2000" s="185"/>
      <c r="F2000" s="167"/>
      <c r="G2000" s="180">
        <f>ROUNDDOWN(G1999*F2000,2)</f>
        <v>0</v>
      </c>
      <c r="H2000" s="181"/>
      <c r="I2000" s="148"/>
      <c r="J2000" s="148"/>
    </row>
    <row r="2001" spans="2:10" ht="16.5" hidden="1" outlineLevel="1" x14ac:dyDescent="0.25">
      <c r="B2001" s="185" t="s">
        <v>1454</v>
      </c>
      <c r="C2001" s="185"/>
      <c r="D2001" s="185"/>
      <c r="E2001" s="185"/>
      <c r="F2001" s="167"/>
      <c r="G2001" s="180">
        <f>ROUNDDOWN(G1999*F2001,2)</f>
        <v>0</v>
      </c>
      <c r="H2001" s="181"/>
      <c r="I2001" s="148"/>
      <c r="J2001" s="148"/>
    </row>
    <row r="2002" spans="2:10" ht="16.5" hidden="1" outlineLevel="1" x14ac:dyDescent="0.25">
      <c r="B2002" s="185" t="s">
        <v>81</v>
      </c>
      <c r="C2002" s="185"/>
      <c r="D2002" s="185"/>
      <c r="E2002" s="185"/>
      <c r="F2002" s="168" t="e">
        <f>G2002/G1999</f>
        <v>#DIV/0!</v>
      </c>
      <c r="G2002" s="182">
        <f>G1999-G2000-G2001</f>
        <v>0</v>
      </c>
      <c r="H2002" s="183"/>
      <c r="I2002" s="148"/>
      <c r="J2002" s="148"/>
    </row>
    <row r="2003" spans="2:10" ht="16.5" collapsed="1" x14ac:dyDescent="0.25">
      <c r="B2003" s="7"/>
      <c r="C2003" s="7"/>
      <c r="D2003" s="7"/>
      <c r="E2003" s="8"/>
      <c r="F2003" s="7"/>
      <c r="G2003" s="7"/>
      <c r="H2003" s="7"/>
      <c r="I2003" s="148"/>
      <c r="J2003" s="148"/>
    </row>
    <row r="2004" spans="2:10" ht="16.5" x14ac:dyDescent="0.25">
      <c r="B2004" s="211" t="s">
        <v>1316</v>
      </c>
      <c r="C2004" s="245"/>
      <c r="D2004" s="245"/>
      <c r="E2004" s="245"/>
      <c r="F2004" s="245"/>
      <c r="G2004" s="245"/>
      <c r="H2004" s="246"/>
    </row>
    <row r="2005" spans="2:10" ht="49.5" x14ac:dyDescent="0.25">
      <c r="B2005" s="72" t="s">
        <v>83</v>
      </c>
      <c r="C2005" s="209" t="str">
        <f>IF(D19="","",D19)</f>
        <v/>
      </c>
      <c r="D2005" s="210"/>
      <c r="E2005" s="72" t="s">
        <v>84</v>
      </c>
      <c r="F2005" s="121" t="e">
        <f>H2005/SUM($H$2005:$H$2014)</f>
        <v>#DIV/0!</v>
      </c>
      <c r="G2005" s="72" t="s">
        <v>85</v>
      </c>
      <c r="H2005" s="122">
        <f>'Príloha č.1 - Rozpočet VP'!J32</f>
        <v>0</v>
      </c>
    </row>
    <row r="2006" spans="2:10" ht="49.5" x14ac:dyDescent="0.25">
      <c r="B2006" s="72" t="s">
        <v>86</v>
      </c>
      <c r="C2006" s="209" t="str">
        <f>IF(D53="","",D53)</f>
        <v/>
      </c>
      <c r="D2006" s="210"/>
      <c r="E2006" s="72" t="s">
        <v>84</v>
      </c>
      <c r="F2006" s="121" t="e">
        <f t="shared" ref="F2006:F2014" si="0">H2006/SUM($H$2005:$H$2014)</f>
        <v>#DIV/0!</v>
      </c>
      <c r="G2006" s="72" t="s">
        <v>85</v>
      </c>
      <c r="H2006" s="122">
        <f>'Príloha č.1 - Rozpočet HCP'!J32</f>
        <v>0</v>
      </c>
    </row>
    <row r="2007" spans="2:10" ht="49.5" hidden="1" outlineLevel="1" x14ac:dyDescent="0.25">
      <c r="B2007" s="72" t="s">
        <v>1332</v>
      </c>
      <c r="C2007" s="209" t="str">
        <f>IF(D87="","",D87)</f>
        <v/>
      </c>
      <c r="D2007" s="210"/>
      <c r="E2007" s="72" t="s">
        <v>84</v>
      </c>
      <c r="F2007" s="121" t="e">
        <f t="shared" si="0"/>
        <v>#DIV/0!</v>
      </c>
      <c r="G2007" s="72" t="s">
        <v>85</v>
      </c>
      <c r="H2007" s="122">
        <f>'Príloha č.1 - Rozpočet PP1'!J32</f>
        <v>0</v>
      </c>
    </row>
    <row r="2008" spans="2:10" ht="49.5" hidden="1" outlineLevel="1" x14ac:dyDescent="0.25">
      <c r="B2008" s="72" t="s">
        <v>1333</v>
      </c>
      <c r="C2008" s="209" t="str">
        <f>IF(D121="","",D121)</f>
        <v/>
      </c>
      <c r="D2008" s="210"/>
      <c r="E2008" s="72" t="s">
        <v>84</v>
      </c>
      <c r="F2008" s="121" t="e">
        <f t="shared" si="0"/>
        <v>#DIV/0!</v>
      </c>
      <c r="G2008" s="72" t="s">
        <v>85</v>
      </c>
      <c r="H2008" s="122">
        <f>'Príloha č.1 - Rozpočet PP2'!J32</f>
        <v>0</v>
      </c>
      <c r="I2008" s="28"/>
    </row>
    <row r="2009" spans="2:10" ht="49.5" hidden="1" outlineLevel="1" x14ac:dyDescent="0.25">
      <c r="B2009" s="72" t="s">
        <v>1334</v>
      </c>
      <c r="C2009" s="209" t="str">
        <f>IF(D155="","",D155)</f>
        <v/>
      </c>
      <c r="D2009" s="210"/>
      <c r="E2009" s="72" t="s">
        <v>84</v>
      </c>
      <c r="F2009" s="121" t="e">
        <f t="shared" si="0"/>
        <v>#DIV/0!</v>
      </c>
      <c r="G2009" s="72" t="s">
        <v>85</v>
      </c>
      <c r="H2009" s="122">
        <f>'Príloha č.1 - Rozpočet PP3'!J32</f>
        <v>0</v>
      </c>
      <c r="I2009" s="28"/>
    </row>
    <row r="2010" spans="2:10" ht="49.5" hidden="1" outlineLevel="1" x14ac:dyDescent="0.25">
      <c r="B2010" s="147" t="s">
        <v>1442</v>
      </c>
      <c r="C2010" s="209" t="str">
        <f>IF(D189="","",D189)</f>
        <v/>
      </c>
      <c r="D2010" s="210"/>
      <c r="E2010" s="147" t="s">
        <v>84</v>
      </c>
      <c r="F2010" s="121" t="e">
        <f t="shared" si="0"/>
        <v>#DIV/0!</v>
      </c>
      <c r="G2010" s="147" t="s">
        <v>85</v>
      </c>
      <c r="H2010" s="122">
        <f>'Príloha č.1 - Rozpočet PP4'!J32</f>
        <v>0</v>
      </c>
      <c r="I2010" s="148"/>
      <c r="J2010" s="148"/>
    </row>
    <row r="2011" spans="2:10" ht="49.5" hidden="1" outlineLevel="1" x14ac:dyDescent="0.25">
      <c r="B2011" s="147" t="s">
        <v>1443</v>
      </c>
      <c r="C2011" s="209" t="str">
        <f>IF(D223="","",D223)</f>
        <v/>
      </c>
      <c r="D2011" s="210"/>
      <c r="E2011" s="147" t="s">
        <v>84</v>
      </c>
      <c r="F2011" s="121" t="e">
        <f t="shared" si="0"/>
        <v>#DIV/0!</v>
      </c>
      <c r="G2011" s="147" t="s">
        <v>85</v>
      </c>
      <c r="H2011" s="122">
        <f>'Príloha č.1 - Rozpočet PP5'!J32</f>
        <v>0</v>
      </c>
      <c r="I2011" s="148"/>
      <c r="J2011" s="148"/>
    </row>
    <row r="2012" spans="2:10" ht="49.5" hidden="1" outlineLevel="1" x14ac:dyDescent="0.25">
      <c r="B2012" s="147" t="s">
        <v>1444</v>
      </c>
      <c r="C2012" s="209" t="str">
        <f>IF(D257="","",D257)</f>
        <v/>
      </c>
      <c r="D2012" s="210"/>
      <c r="E2012" s="147" t="s">
        <v>84</v>
      </c>
      <c r="F2012" s="121" t="e">
        <f t="shared" si="0"/>
        <v>#DIV/0!</v>
      </c>
      <c r="G2012" s="147" t="s">
        <v>85</v>
      </c>
      <c r="H2012" s="122">
        <f>'Príloha č.1 - Rozpočet PP6'!J32</f>
        <v>0</v>
      </c>
      <c r="I2012" s="148"/>
      <c r="J2012" s="148"/>
    </row>
    <row r="2013" spans="2:10" ht="49.5" hidden="1" outlineLevel="1" x14ac:dyDescent="0.25">
      <c r="B2013" s="147" t="s">
        <v>1445</v>
      </c>
      <c r="C2013" s="209" t="str">
        <f>IF(D291="","",D291)</f>
        <v/>
      </c>
      <c r="D2013" s="210"/>
      <c r="E2013" s="147" t="s">
        <v>84</v>
      </c>
      <c r="F2013" s="121" t="e">
        <f t="shared" si="0"/>
        <v>#DIV/0!</v>
      </c>
      <c r="G2013" s="147" t="s">
        <v>85</v>
      </c>
      <c r="H2013" s="122">
        <f>'Príloha č.1 - Rozpočet PP7'!J32</f>
        <v>0</v>
      </c>
      <c r="I2013" s="148"/>
      <c r="J2013" s="148"/>
    </row>
    <row r="2014" spans="2:10" ht="49.5" hidden="1" outlineLevel="1" x14ac:dyDescent="0.25">
      <c r="B2014" s="147" t="s">
        <v>1446</v>
      </c>
      <c r="C2014" s="209" t="str">
        <f>IF(D325="","",D325)</f>
        <v/>
      </c>
      <c r="D2014" s="210"/>
      <c r="E2014" s="147" t="s">
        <v>84</v>
      </c>
      <c r="F2014" s="121" t="e">
        <f t="shared" si="0"/>
        <v>#DIV/0!</v>
      </c>
      <c r="G2014" s="147" t="s">
        <v>85</v>
      </c>
      <c r="H2014" s="122">
        <f>'Príloha č.1 - Rozpočet PP8'!J32</f>
        <v>0</v>
      </c>
      <c r="I2014" s="148"/>
      <c r="J2014" s="148"/>
    </row>
    <row r="2015" spans="2:10" ht="16.5" collapsed="1" x14ac:dyDescent="0.25">
      <c r="B2015" s="47"/>
      <c r="C2015" s="48"/>
      <c r="D2015" s="48"/>
      <c r="E2015" s="48"/>
      <c r="F2015" s="48"/>
      <c r="G2015" s="48"/>
      <c r="H2015" s="48"/>
    </row>
    <row r="2016" spans="2:10" ht="16.5" x14ac:dyDescent="0.25">
      <c r="B2016" s="222" t="s">
        <v>1317</v>
      </c>
      <c r="C2016" s="222"/>
      <c r="D2016" s="222"/>
      <c r="E2016" s="223"/>
      <c r="F2016" s="223"/>
      <c r="G2016" s="223"/>
      <c r="H2016" s="223"/>
    </row>
    <row r="2017" spans="2:10" ht="16.5" customHeight="1" x14ac:dyDescent="0.25">
      <c r="B2017" s="224"/>
      <c r="C2017" s="225"/>
      <c r="D2017" s="225"/>
      <c r="E2017" s="226"/>
      <c r="F2017" s="72" t="s">
        <v>84</v>
      </c>
      <c r="G2017" s="224" t="s">
        <v>87</v>
      </c>
      <c r="H2017" s="227"/>
    </row>
    <row r="2018" spans="2:10" ht="16.5" x14ac:dyDescent="0.25">
      <c r="B2018" s="228" t="s">
        <v>88</v>
      </c>
      <c r="C2018" s="229"/>
      <c r="D2018" s="229"/>
      <c r="E2018" s="230"/>
      <c r="F2018" s="126">
        <v>1</v>
      </c>
      <c r="G2018" s="231">
        <f>SUM(H2005:H2014)</f>
        <v>0</v>
      </c>
      <c r="H2018" s="210"/>
    </row>
    <row r="2019" spans="2:10" ht="16.5" x14ac:dyDescent="0.25">
      <c r="B2019" s="232" t="s">
        <v>89</v>
      </c>
      <c r="C2019" s="229"/>
      <c r="D2019" s="229"/>
      <c r="E2019" s="230"/>
      <c r="F2019" s="124" t="str">
        <f>IF(G2019=0,"",G2019/$G$2018)</f>
        <v/>
      </c>
      <c r="G2019" s="233">
        <f>E1757+E1782+E1807+E1832+E1857+E1882+E1907+E1932+E1957+E1982</f>
        <v>0</v>
      </c>
      <c r="H2019" s="234"/>
    </row>
    <row r="2020" spans="2:10" ht="16.5" x14ac:dyDescent="0.25">
      <c r="B2020" s="232" t="s">
        <v>1366</v>
      </c>
      <c r="C2020" s="229"/>
      <c r="D2020" s="229"/>
      <c r="E2020" s="230"/>
      <c r="F2020" s="124" t="str">
        <f t="shared" ref="F2020:F2023" si="1">IF(G2020=0,"",G2020/$G$2018)</f>
        <v/>
      </c>
      <c r="G2020" s="233">
        <f>E1757+E1760+E1762+E1764+E1766+E1768+E1782+E1785+E1787+E1789+E1791+E1793+E1807+E1810+E1812+E1814+E1816+E1818+E1832+E1835+E1837+E1839+E1841+E1843+E1857+E1860+E1862+E1864+E1866+E1868+E1882+E1885+E1887+E1889+E1891+E1893+E1907+E1910+E1912+E1914+E1916+E1918+E1932+E1935+E1937+E1939+E1941+E1943+E1957+E1960+E1962+E1964+E1966+E1968+E1982+E1985+E1987+E1989+E1991+E1993</f>
        <v>0</v>
      </c>
      <c r="H2020" s="234"/>
    </row>
    <row r="2021" spans="2:10" ht="16.5" x14ac:dyDescent="0.25">
      <c r="B2021" s="232" t="s">
        <v>90</v>
      </c>
      <c r="C2021" s="229"/>
      <c r="D2021" s="229"/>
      <c r="E2021" s="230"/>
      <c r="F2021" s="124" t="str">
        <f t="shared" si="1"/>
        <v/>
      </c>
      <c r="G2021" s="233">
        <f>J1760+J1785+J1810+J1835+J1860+J1885+J1910+J1935+J1960+J1985</f>
        <v>0</v>
      </c>
      <c r="H2021" s="234"/>
    </row>
    <row r="2022" spans="2:10" ht="16.5" x14ac:dyDescent="0.25">
      <c r="B2022" s="232" t="s">
        <v>91</v>
      </c>
      <c r="C2022" s="229"/>
      <c r="D2022" s="229"/>
      <c r="E2022" s="230"/>
      <c r="F2022" s="124" t="str">
        <f t="shared" si="1"/>
        <v/>
      </c>
      <c r="G2022" s="233">
        <f>E1771+E1796+E1821+E1846+E1871+E1896+E1921+E1946+E1971+E1996</f>
        <v>0</v>
      </c>
      <c r="H2022" s="234"/>
    </row>
    <row r="2023" spans="2:10" ht="16.5" x14ac:dyDescent="0.25">
      <c r="B2023" s="232" t="s">
        <v>92</v>
      </c>
      <c r="C2023" s="229"/>
      <c r="D2023" s="229"/>
      <c r="E2023" s="230"/>
      <c r="F2023" s="124" t="e">
        <f t="shared" si="1"/>
        <v>#REF!</v>
      </c>
      <c r="G2023" s="233" t="e">
        <f>#REF!</f>
        <v>#REF!</v>
      </c>
      <c r="H2023" s="234"/>
    </row>
    <row r="2024" spans="2:10" ht="17.25" thickBot="1" x14ac:dyDescent="0.3">
      <c r="B2024" s="47" t="s">
        <v>93</v>
      </c>
      <c r="C2024" s="48"/>
      <c r="D2024" s="48"/>
      <c r="E2024" s="48"/>
      <c r="F2024" s="48"/>
      <c r="G2024" s="48"/>
      <c r="H2024" s="48"/>
    </row>
    <row r="2025" spans="2:10" ht="17.25" thickBot="1" x14ac:dyDescent="0.3">
      <c r="B2025" s="323" t="s">
        <v>94</v>
      </c>
      <c r="C2025" s="324"/>
      <c r="D2025" s="324"/>
      <c r="E2025" s="324"/>
      <c r="F2025" s="324"/>
      <c r="G2025" s="324"/>
      <c r="H2025" s="328"/>
    </row>
    <row r="2026" spans="2:10" ht="33" x14ac:dyDescent="0.25">
      <c r="B2026" s="336"/>
      <c r="C2026" s="337"/>
      <c r="D2026" s="76" t="s">
        <v>95</v>
      </c>
      <c r="E2026" s="76" t="s">
        <v>96</v>
      </c>
      <c r="F2026" s="76" t="s">
        <v>97</v>
      </c>
      <c r="G2026" s="76" t="s">
        <v>98</v>
      </c>
      <c r="H2026" s="76" t="s">
        <v>99</v>
      </c>
    </row>
    <row r="2027" spans="2:10" ht="16.5" x14ac:dyDescent="0.25">
      <c r="B2027" s="329" t="s">
        <v>100</v>
      </c>
      <c r="C2027" s="330"/>
      <c r="D2027" s="77" t="s">
        <v>101</v>
      </c>
      <c r="E2027" s="128">
        <f>H2005</f>
        <v>0</v>
      </c>
      <c r="F2027" s="124" t="str">
        <f>IF(E2027=0,"",E2027/$G$2027)</f>
        <v/>
      </c>
      <c r="G2027" s="335">
        <f>SUM(E2027:E2036)</f>
        <v>0</v>
      </c>
      <c r="H2027" s="206" t="str">
        <f>IF(G2027=0,"",G2027/G2027)</f>
        <v/>
      </c>
    </row>
    <row r="2028" spans="2:10" ht="16.5" x14ac:dyDescent="0.25">
      <c r="B2028" s="331"/>
      <c r="C2028" s="332"/>
      <c r="D2028" s="77" t="s">
        <v>102</v>
      </c>
      <c r="E2028" s="149">
        <f t="shared" ref="E2028:E2036" si="2">H2006</f>
        <v>0</v>
      </c>
      <c r="F2028" s="124" t="str">
        <f t="shared" ref="F2028:F2029" si="3">IF(E2028=0,"",E2028/$G$2027)</f>
        <v/>
      </c>
      <c r="G2028" s="335"/>
      <c r="H2028" s="207"/>
    </row>
    <row r="2029" spans="2:10" ht="16.5" x14ac:dyDescent="0.25">
      <c r="B2029" s="331"/>
      <c r="C2029" s="332"/>
      <c r="D2029" s="77" t="s">
        <v>1335</v>
      </c>
      <c r="E2029" s="149">
        <f t="shared" si="2"/>
        <v>0</v>
      </c>
      <c r="F2029" s="124" t="str">
        <f t="shared" si="3"/>
        <v/>
      </c>
      <c r="G2029" s="335"/>
      <c r="H2029" s="207"/>
      <c r="I2029" s="28"/>
    </row>
    <row r="2030" spans="2:10" ht="16.5" x14ac:dyDescent="0.25">
      <c r="B2030" s="331"/>
      <c r="C2030" s="332"/>
      <c r="D2030" s="77" t="s">
        <v>1336</v>
      </c>
      <c r="E2030" s="149">
        <f t="shared" si="2"/>
        <v>0</v>
      </c>
      <c r="F2030" s="124" t="str">
        <f>IF(E2030=0,"",E2030/$G$2027)</f>
        <v/>
      </c>
      <c r="G2030" s="335"/>
      <c r="H2030" s="207"/>
      <c r="I2030" s="28"/>
    </row>
    <row r="2031" spans="2:10" ht="16.5" x14ac:dyDescent="0.25">
      <c r="B2031" s="331"/>
      <c r="C2031" s="332"/>
      <c r="D2031" s="77" t="s">
        <v>1337</v>
      </c>
      <c r="E2031" s="149">
        <f t="shared" si="2"/>
        <v>0</v>
      </c>
      <c r="F2031" s="124" t="str">
        <f t="shared" ref="F2031:F2036" si="4">IF(E2031=0,"",E2031/$G$2027)</f>
        <v/>
      </c>
      <c r="G2031" s="335"/>
      <c r="H2031" s="207"/>
      <c r="I2031" s="148"/>
      <c r="J2031" s="148"/>
    </row>
    <row r="2032" spans="2:10" ht="16.5" x14ac:dyDescent="0.25">
      <c r="B2032" s="331"/>
      <c r="C2032" s="332"/>
      <c r="D2032" s="77" t="s">
        <v>1432</v>
      </c>
      <c r="E2032" s="149">
        <f t="shared" si="2"/>
        <v>0</v>
      </c>
      <c r="F2032" s="124" t="str">
        <f t="shared" si="4"/>
        <v/>
      </c>
      <c r="G2032" s="335"/>
      <c r="H2032" s="207"/>
      <c r="I2032" s="148"/>
      <c r="J2032" s="148"/>
    </row>
    <row r="2033" spans="2:10" ht="16.5" x14ac:dyDescent="0.25">
      <c r="B2033" s="331"/>
      <c r="C2033" s="332"/>
      <c r="D2033" s="77" t="s">
        <v>1433</v>
      </c>
      <c r="E2033" s="149">
        <f t="shared" si="2"/>
        <v>0</v>
      </c>
      <c r="F2033" s="124" t="str">
        <f t="shared" si="4"/>
        <v/>
      </c>
      <c r="G2033" s="335"/>
      <c r="H2033" s="207"/>
      <c r="I2033" s="148"/>
      <c r="J2033" s="148"/>
    </row>
    <row r="2034" spans="2:10" ht="16.5" x14ac:dyDescent="0.25">
      <c r="B2034" s="331"/>
      <c r="C2034" s="332"/>
      <c r="D2034" s="77" t="s">
        <v>1434</v>
      </c>
      <c r="E2034" s="149">
        <f t="shared" si="2"/>
        <v>0</v>
      </c>
      <c r="F2034" s="124" t="str">
        <f t="shared" si="4"/>
        <v/>
      </c>
      <c r="G2034" s="335"/>
      <c r="H2034" s="207"/>
      <c r="I2034" s="148"/>
      <c r="J2034" s="148"/>
    </row>
    <row r="2035" spans="2:10" ht="16.5" x14ac:dyDescent="0.25">
      <c r="B2035" s="331"/>
      <c r="C2035" s="332"/>
      <c r="D2035" s="77" t="s">
        <v>1435</v>
      </c>
      <c r="E2035" s="149">
        <f t="shared" si="2"/>
        <v>0</v>
      </c>
      <c r="F2035" s="124" t="str">
        <f t="shared" si="4"/>
        <v/>
      </c>
      <c r="G2035" s="335"/>
      <c r="H2035" s="207"/>
      <c r="I2035" s="148"/>
      <c r="J2035" s="148"/>
    </row>
    <row r="2036" spans="2:10" ht="16.5" x14ac:dyDescent="0.25">
      <c r="B2036" s="333"/>
      <c r="C2036" s="334"/>
      <c r="D2036" s="77" t="s">
        <v>1436</v>
      </c>
      <c r="E2036" s="149">
        <f t="shared" si="2"/>
        <v>0</v>
      </c>
      <c r="F2036" s="124" t="str">
        <f t="shared" si="4"/>
        <v/>
      </c>
      <c r="G2036" s="335"/>
      <c r="H2036" s="208"/>
    </row>
    <row r="2037" spans="2:10" ht="16.5" customHeight="1" x14ac:dyDescent="0.25">
      <c r="B2037" s="197" t="s">
        <v>103</v>
      </c>
      <c r="C2037" s="198"/>
      <c r="D2037" s="77" t="s">
        <v>101</v>
      </c>
      <c r="E2037" s="151" t="str">
        <f>IF(F2037="","",ROUNDDOWN($E$2027*F2037,2))</f>
        <v/>
      </c>
      <c r="F2037" s="124" t="str">
        <f>IF(F1775="","",F1775)</f>
        <v/>
      </c>
      <c r="G2037" s="203">
        <f>SUM(E2037:E2046)</f>
        <v>0</v>
      </c>
      <c r="H2037" s="206" t="str">
        <f>IF(G2027=0,"",G2037/$G$2027)</f>
        <v/>
      </c>
    </row>
    <row r="2038" spans="2:10" ht="16.5" x14ac:dyDescent="0.25">
      <c r="B2038" s="199"/>
      <c r="C2038" s="200"/>
      <c r="D2038" s="77" t="s">
        <v>102</v>
      </c>
      <c r="E2038" s="151" t="str">
        <f>IF(F2038="","",ROUNDDOWN($E$2028*F2038,2))</f>
        <v/>
      </c>
      <c r="F2038" s="124" t="str">
        <f>IF(F1800="","",F1800)</f>
        <v/>
      </c>
      <c r="G2038" s="204"/>
      <c r="H2038" s="207"/>
    </row>
    <row r="2039" spans="2:10" ht="16.5" x14ac:dyDescent="0.25">
      <c r="B2039" s="199"/>
      <c r="C2039" s="200"/>
      <c r="D2039" s="77" t="s">
        <v>1335</v>
      </c>
      <c r="E2039" s="151" t="str">
        <f>IF(F2039="","",ROUNDDOWN($E$2029*F2039,2))</f>
        <v/>
      </c>
      <c r="F2039" s="124" t="str">
        <f>IF(F1825="","",F1825)</f>
        <v/>
      </c>
      <c r="G2039" s="204"/>
      <c r="H2039" s="207"/>
      <c r="I2039" s="28"/>
    </row>
    <row r="2040" spans="2:10" ht="16.5" x14ac:dyDescent="0.25">
      <c r="B2040" s="199"/>
      <c r="C2040" s="200"/>
      <c r="D2040" s="77" t="s">
        <v>1336</v>
      </c>
      <c r="E2040" s="151" t="str">
        <f>IF(F2040="","",ROUNDDOWN($E$2030*F2040,2))</f>
        <v/>
      </c>
      <c r="F2040" s="124" t="str">
        <f>IF(F1850="","",F1850)</f>
        <v/>
      </c>
      <c r="G2040" s="204"/>
      <c r="H2040" s="207"/>
      <c r="I2040" s="28"/>
    </row>
    <row r="2041" spans="2:10" ht="16.5" x14ac:dyDescent="0.25">
      <c r="B2041" s="199"/>
      <c r="C2041" s="200"/>
      <c r="D2041" s="77" t="s">
        <v>1337</v>
      </c>
      <c r="E2041" s="151" t="str">
        <f>IF(F2041="","",ROUNDDOWN($E$2031*F2041,2))</f>
        <v/>
      </c>
      <c r="F2041" s="124" t="str">
        <f>IF(F1875="","",F1875)</f>
        <v/>
      </c>
      <c r="G2041" s="204"/>
      <c r="H2041" s="207"/>
    </row>
    <row r="2042" spans="2:10" ht="16.5" x14ac:dyDescent="0.25">
      <c r="B2042" s="199"/>
      <c r="C2042" s="200"/>
      <c r="D2042" s="77" t="s">
        <v>1432</v>
      </c>
      <c r="E2042" s="151" t="str">
        <f>IF(F2042="","",ROUNDDOWN($E$2032*F2042,2))</f>
        <v/>
      </c>
      <c r="F2042" s="124" t="str">
        <f>IF(F1900="","",F1900)</f>
        <v/>
      </c>
      <c r="G2042" s="204"/>
      <c r="H2042" s="207"/>
      <c r="I2042" s="148"/>
      <c r="J2042" s="148"/>
    </row>
    <row r="2043" spans="2:10" ht="16.5" x14ac:dyDescent="0.25">
      <c r="B2043" s="199"/>
      <c r="C2043" s="200"/>
      <c r="D2043" s="77" t="s">
        <v>1433</v>
      </c>
      <c r="E2043" s="151" t="str">
        <f>IF(F2043="","",ROUNDDOWN($E$2033*F2043,2))</f>
        <v/>
      </c>
      <c r="F2043" s="124" t="str">
        <f>IF(F1925="","",F1925)</f>
        <v/>
      </c>
      <c r="G2043" s="204"/>
      <c r="H2043" s="207"/>
      <c r="I2043" s="148"/>
      <c r="J2043" s="148"/>
    </row>
    <row r="2044" spans="2:10" ht="16.5" x14ac:dyDescent="0.25">
      <c r="B2044" s="199"/>
      <c r="C2044" s="200"/>
      <c r="D2044" s="77" t="s">
        <v>1434</v>
      </c>
      <c r="E2044" s="151" t="str">
        <f>IF(F2044="","",ROUNDDOWN($E$2034*F2044,2))</f>
        <v/>
      </c>
      <c r="F2044" s="124" t="str">
        <f>IF(F1950="","",F1950)</f>
        <v/>
      </c>
      <c r="G2044" s="204"/>
      <c r="H2044" s="207"/>
      <c r="I2044" s="148"/>
      <c r="J2044" s="148"/>
    </row>
    <row r="2045" spans="2:10" ht="16.5" x14ac:dyDescent="0.25">
      <c r="B2045" s="199"/>
      <c r="C2045" s="200"/>
      <c r="D2045" s="77" t="s">
        <v>1435</v>
      </c>
      <c r="E2045" s="151" t="str">
        <f>IF(F2045="","",ROUNDDOWN($E$2035*F2045,2))</f>
        <v/>
      </c>
      <c r="F2045" s="124" t="str">
        <f>IF(F1975="","",F1975)</f>
        <v/>
      </c>
      <c r="G2045" s="204"/>
      <c r="H2045" s="207"/>
      <c r="I2045" s="148"/>
      <c r="J2045" s="148"/>
    </row>
    <row r="2046" spans="2:10" ht="16.5" x14ac:dyDescent="0.25">
      <c r="B2046" s="201"/>
      <c r="C2046" s="202"/>
      <c r="D2046" s="77" t="s">
        <v>1436</v>
      </c>
      <c r="E2046" s="151" t="str">
        <f>IF(F2046="","",ROUNDDOWN($E$2036*F2046,2))</f>
        <v/>
      </c>
      <c r="F2046" s="124" t="str">
        <f>IF(F2000="","",F2000)</f>
        <v/>
      </c>
      <c r="G2046" s="205"/>
      <c r="H2046" s="208"/>
      <c r="I2046" s="148"/>
      <c r="J2046" s="148"/>
    </row>
    <row r="2047" spans="2:10" ht="16.5" customHeight="1" x14ac:dyDescent="0.25">
      <c r="B2047" s="197" t="s">
        <v>1455</v>
      </c>
      <c r="C2047" s="198"/>
      <c r="D2047" s="77" t="s">
        <v>101</v>
      </c>
      <c r="E2047" s="174"/>
      <c r="F2047" s="175" t="str">
        <f>IF(E2047="","",E2047/$E$2027)</f>
        <v/>
      </c>
      <c r="G2047" s="203">
        <f>SUM(E2047:E2056)</f>
        <v>0</v>
      </c>
      <c r="H2047" s="206" t="str">
        <f>IF(G2037=0,"",G2047/$G$2027)</f>
        <v/>
      </c>
    </row>
    <row r="2048" spans="2:10" ht="16.5" x14ac:dyDescent="0.25">
      <c r="B2048" s="199"/>
      <c r="C2048" s="200"/>
      <c r="D2048" s="77" t="s">
        <v>102</v>
      </c>
      <c r="E2048" s="174"/>
      <c r="F2048" s="175" t="str">
        <f>IF(E2048="","",E2048/$E$2028)</f>
        <v/>
      </c>
      <c r="G2048" s="204"/>
      <c r="H2048" s="207"/>
    </row>
    <row r="2049" spans="2:10" ht="16.5" x14ac:dyDescent="0.25">
      <c r="B2049" s="199"/>
      <c r="C2049" s="200"/>
      <c r="D2049" s="77" t="s">
        <v>1335</v>
      </c>
      <c r="E2049" s="174"/>
      <c r="F2049" s="175" t="str">
        <f>IF(E2049="","",E2049/$E$2029)</f>
        <v/>
      </c>
      <c r="G2049" s="204"/>
      <c r="H2049" s="207"/>
      <c r="I2049" s="28"/>
    </row>
    <row r="2050" spans="2:10" ht="16.5" x14ac:dyDescent="0.25">
      <c r="B2050" s="199"/>
      <c r="C2050" s="200"/>
      <c r="D2050" s="77" t="s">
        <v>1336</v>
      </c>
      <c r="E2050" s="174"/>
      <c r="F2050" s="175" t="str">
        <f>IF(E2050="","",E2050/$E$2030)</f>
        <v/>
      </c>
      <c r="G2050" s="204"/>
      <c r="H2050" s="207"/>
      <c r="I2050" s="28"/>
    </row>
    <row r="2051" spans="2:10" ht="16.5" x14ac:dyDescent="0.25">
      <c r="B2051" s="199"/>
      <c r="C2051" s="200"/>
      <c r="D2051" s="77" t="s">
        <v>1337</v>
      </c>
      <c r="E2051" s="174"/>
      <c r="F2051" s="175" t="str">
        <f>IF(E2051="","",E2051/$E$2031)</f>
        <v/>
      </c>
      <c r="G2051" s="204"/>
      <c r="H2051" s="207"/>
    </row>
    <row r="2052" spans="2:10" ht="16.5" customHeight="1" x14ac:dyDescent="0.25">
      <c r="B2052" s="199"/>
      <c r="C2052" s="200"/>
      <c r="D2052" s="77" t="s">
        <v>1432</v>
      </c>
      <c r="E2052" s="174"/>
      <c r="F2052" s="175" t="str">
        <f>IF(E2052="","",E2052/$E$2032)</f>
        <v/>
      </c>
      <c r="G2052" s="204"/>
      <c r="H2052" s="207"/>
      <c r="I2052" s="148"/>
      <c r="J2052" s="148"/>
    </row>
    <row r="2053" spans="2:10" ht="16.5" x14ac:dyDescent="0.25">
      <c r="B2053" s="199"/>
      <c r="C2053" s="200"/>
      <c r="D2053" s="77" t="s">
        <v>1433</v>
      </c>
      <c r="E2053" s="174"/>
      <c r="F2053" s="175" t="str">
        <f>IF(E2053="","",E2053/$E$2033)</f>
        <v/>
      </c>
      <c r="G2053" s="204"/>
      <c r="H2053" s="207"/>
      <c r="I2053" s="148"/>
      <c r="J2053" s="148"/>
    </row>
    <row r="2054" spans="2:10" ht="16.5" x14ac:dyDescent="0.25">
      <c r="B2054" s="199"/>
      <c r="C2054" s="200"/>
      <c r="D2054" s="77" t="s">
        <v>1434</v>
      </c>
      <c r="E2054" s="174"/>
      <c r="F2054" s="175" t="str">
        <f>IF(E2054="","",E2054/$E$2034)</f>
        <v/>
      </c>
      <c r="G2054" s="204"/>
      <c r="H2054" s="207"/>
      <c r="I2054" s="148"/>
      <c r="J2054" s="148"/>
    </row>
    <row r="2055" spans="2:10" ht="16.5" x14ac:dyDescent="0.25">
      <c r="B2055" s="199"/>
      <c r="C2055" s="200"/>
      <c r="D2055" s="77" t="s">
        <v>1435</v>
      </c>
      <c r="E2055" s="174"/>
      <c r="F2055" s="175" t="str">
        <f>IF(E2055="","",E2055/$E$2035)</f>
        <v/>
      </c>
      <c r="G2055" s="204"/>
      <c r="H2055" s="207"/>
      <c r="I2055" s="148"/>
      <c r="J2055" s="148"/>
    </row>
    <row r="2056" spans="2:10" ht="16.5" x14ac:dyDescent="0.25">
      <c r="B2056" s="201"/>
      <c r="C2056" s="202"/>
      <c r="D2056" s="77" t="s">
        <v>1436</v>
      </c>
      <c r="E2056" s="174"/>
      <c r="F2056" s="175" t="str">
        <f>IF(E2056="","",E2056/$E$2036)</f>
        <v/>
      </c>
      <c r="G2056" s="205"/>
      <c r="H2056" s="208"/>
      <c r="I2056" s="148"/>
      <c r="J2056" s="148"/>
    </row>
    <row r="2057" spans="2:10" ht="16.5" customHeight="1" x14ac:dyDescent="0.25">
      <c r="B2057" s="197" t="s">
        <v>104</v>
      </c>
      <c r="C2057" s="198"/>
      <c r="D2057" s="77" t="s">
        <v>101</v>
      </c>
      <c r="E2057" s="151" t="str">
        <f>IF(F2057="","",ROUNDDOWN($E$2027*F2057,2))</f>
        <v/>
      </c>
      <c r="F2057" s="124" t="str">
        <f>IF(F1776="","",F1776)</f>
        <v/>
      </c>
      <c r="G2057" s="203">
        <f>SUM(E2057:E2066)</f>
        <v>0</v>
      </c>
      <c r="H2057" s="206" t="str">
        <f>IF(G2047=0,"",G2057/$G$2027)</f>
        <v/>
      </c>
    </row>
    <row r="2058" spans="2:10" ht="16.5" x14ac:dyDescent="0.25">
      <c r="B2058" s="199"/>
      <c r="C2058" s="200"/>
      <c r="D2058" s="77" t="s">
        <v>102</v>
      </c>
      <c r="E2058" s="151" t="str">
        <f>IF(F2058="","",ROUNDDOWN($E$2028*F2058,2))</f>
        <v/>
      </c>
      <c r="F2058" s="124" t="str">
        <f>IF(F1801="","",F1801)</f>
        <v/>
      </c>
      <c r="G2058" s="204"/>
      <c r="H2058" s="207"/>
    </row>
    <row r="2059" spans="2:10" ht="16.5" x14ac:dyDescent="0.25">
      <c r="B2059" s="199"/>
      <c r="C2059" s="200"/>
      <c r="D2059" s="77" t="s">
        <v>1335</v>
      </c>
      <c r="E2059" s="151" t="str">
        <f>IF(F2059="","",ROUNDDOWN($E$2029*F2059,2))</f>
        <v/>
      </c>
      <c r="F2059" s="124" t="str">
        <f>IF(F1826="","",F1826)</f>
        <v/>
      </c>
      <c r="G2059" s="204"/>
      <c r="H2059" s="207"/>
      <c r="I2059" s="28"/>
    </row>
    <row r="2060" spans="2:10" ht="16.5" x14ac:dyDescent="0.25">
      <c r="B2060" s="199"/>
      <c r="C2060" s="200"/>
      <c r="D2060" s="77" t="s">
        <v>1336</v>
      </c>
      <c r="E2060" s="151" t="str">
        <f>IF(F2060="","",ROUNDDOWN($E$2030*F2060,2))</f>
        <v/>
      </c>
      <c r="F2060" s="124" t="str">
        <f>IF(F1851="","",F1851)</f>
        <v/>
      </c>
      <c r="G2060" s="204"/>
      <c r="H2060" s="207"/>
      <c r="I2060" s="28"/>
    </row>
    <row r="2061" spans="2:10" ht="16.5" x14ac:dyDescent="0.25">
      <c r="B2061" s="199"/>
      <c r="C2061" s="200"/>
      <c r="D2061" s="77" t="s">
        <v>1337</v>
      </c>
      <c r="E2061" s="151" t="str">
        <f>IF(F2061="","",ROUNDDOWN($E$2031*F2061,2))</f>
        <v/>
      </c>
      <c r="F2061" s="124" t="str">
        <f>IF(F1876="","",F1876)</f>
        <v/>
      </c>
      <c r="G2061" s="204"/>
      <c r="H2061" s="207"/>
    </row>
    <row r="2062" spans="2:10" ht="16.5" customHeight="1" x14ac:dyDescent="0.25">
      <c r="B2062" s="199"/>
      <c r="C2062" s="200"/>
      <c r="D2062" s="77" t="s">
        <v>1432</v>
      </c>
      <c r="E2062" s="151" t="str">
        <f>IF(F2062="","",ROUNDDOWN($E$2032*F2062,2))</f>
        <v/>
      </c>
      <c r="F2062" s="124" t="str">
        <f>IF(F1901="","",F1901)</f>
        <v/>
      </c>
      <c r="G2062" s="204"/>
      <c r="H2062" s="207"/>
      <c r="I2062" s="148"/>
      <c r="J2062" s="148"/>
    </row>
    <row r="2063" spans="2:10" ht="16.5" x14ac:dyDescent="0.25">
      <c r="B2063" s="199"/>
      <c r="C2063" s="200"/>
      <c r="D2063" s="77" t="s">
        <v>1433</v>
      </c>
      <c r="E2063" s="151" t="str">
        <f>IF(F2063="","",ROUNDDOWN($E$2033*F2063,2))</f>
        <v/>
      </c>
      <c r="F2063" s="124" t="str">
        <f>IF(F1926="","",F1926)</f>
        <v/>
      </c>
      <c r="G2063" s="204"/>
      <c r="H2063" s="207"/>
      <c r="I2063" s="148"/>
      <c r="J2063" s="148"/>
    </row>
    <row r="2064" spans="2:10" ht="16.5" x14ac:dyDescent="0.25">
      <c r="B2064" s="199"/>
      <c r="C2064" s="200"/>
      <c r="D2064" s="77" t="s">
        <v>1434</v>
      </c>
      <c r="E2064" s="151" t="str">
        <f>IF(F2064="","",ROUNDDOWN($E$2034*F2064,2))</f>
        <v/>
      </c>
      <c r="F2064" s="124" t="str">
        <f>IF(F1951="","",F1951)</f>
        <v/>
      </c>
      <c r="G2064" s="204"/>
      <c r="H2064" s="207"/>
      <c r="I2064" s="148"/>
      <c r="J2064" s="148"/>
    </row>
    <row r="2065" spans="2:10" ht="16.5" x14ac:dyDescent="0.25">
      <c r="B2065" s="199"/>
      <c r="C2065" s="200"/>
      <c r="D2065" s="77" t="s">
        <v>1435</v>
      </c>
      <c r="E2065" s="151" t="str">
        <f>IF(F2065="","",ROUNDDOWN($E$2035*F2065,2))</f>
        <v/>
      </c>
      <c r="F2065" s="124" t="str">
        <f>IF(F1976="","",F1976)</f>
        <v/>
      </c>
      <c r="G2065" s="204"/>
      <c r="H2065" s="207"/>
      <c r="I2065" s="148"/>
      <c r="J2065" s="148"/>
    </row>
    <row r="2066" spans="2:10" ht="16.5" x14ac:dyDescent="0.25">
      <c r="B2066" s="201"/>
      <c r="C2066" s="202"/>
      <c r="D2066" s="77" t="s">
        <v>1436</v>
      </c>
      <c r="E2066" s="151" t="str">
        <f>IF(F2066="","",ROUNDDOWN($E$2036*F2066,2))</f>
        <v/>
      </c>
      <c r="F2066" s="124" t="str">
        <f>IF(F2001="","",F2001)</f>
        <v/>
      </c>
      <c r="G2066" s="205"/>
      <c r="H2066" s="208"/>
      <c r="I2066" s="148"/>
      <c r="J2066" s="148"/>
    </row>
    <row r="2067" spans="2:10" ht="16.5" customHeight="1" x14ac:dyDescent="0.25">
      <c r="B2067" s="197" t="s">
        <v>105</v>
      </c>
      <c r="C2067" s="198"/>
      <c r="D2067" s="77" t="s">
        <v>101</v>
      </c>
      <c r="E2067" s="174"/>
      <c r="F2067" s="175" t="str">
        <f>IF(E2067="","",E2067/$E$2027)</f>
        <v/>
      </c>
      <c r="G2067" s="203">
        <f>SUM(E2067:E2076)</f>
        <v>0</v>
      </c>
      <c r="H2067" s="206" t="str">
        <f>IF(G2057=0,"",G2067/$G$2027)</f>
        <v/>
      </c>
    </row>
    <row r="2068" spans="2:10" ht="16.5" x14ac:dyDescent="0.25">
      <c r="B2068" s="199"/>
      <c r="C2068" s="200"/>
      <c r="D2068" s="77" t="s">
        <v>102</v>
      </c>
      <c r="E2068" s="174"/>
      <c r="F2068" s="175" t="str">
        <f>IF(E2068="","",E2068/$E$2028)</f>
        <v/>
      </c>
      <c r="G2068" s="204"/>
      <c r="H2068" s="207"/>
    </row>
    <row r="2069" spans="2:10" ht="16.5" x14ac:dyDescent="0.25">
      <c r="B2069" s="199"/>
      <c r="C2069" s="200"/>
      <c r="D2069" s="77" t="s">
        <v>1335</v>
      </c>
      <c r="E2069" s="174"/>
      <c r="F2069" s="175" t="str">
        <f>IF(E2069="","",E2069/$E$2029)</f>
        <v/>
      </c>
      <c r="G2069" s="204"/>
      <c r="H2069" s="207"/>
      <c r="I2069" s="28"/>
    </row>
    <row r="2070" spans="2:10" ht="16.5" x14ac:dyDescent="0.25">
      <c r="B2070" s="199"/>
      <c r="C2070" s="200"/>
      <c r="D2070" s="77" t="s">
        <v>1336</v>
      </c>
      <c r="E2070" s="174"/>
      <c r="F2070" s="175" t="str">
        <f>IF(E2070="","",E2070/$E$2030)</f>
        <v/>
      </c>
      <c r="G2070" s="204"/>
      <c r="H2070" s="207"/>
      <c r="I2070" s="28"/>
    </row>
    <row r="2071" spans="2:10" ht="16.5" x14ac:dyDescent="0.25">
      <c r="B2071" s="199"/>
      <c r="C2071" s="200"/>
      <c r="D2071" s="77" t="s">
        <v>1337</v>
      </c>
      <c r="E2071" s="174"/>
      <c r="F2071" s="175" t="str">
        <f>IF(E2071="","",E2071/$E$2031)</f>
        <v/>
      </c>
      <c r="G2071" s="204"/>
      <c r="H2071" s="207"/>
    </row>
    <row r="2072" spans="2:10" ht="16.5" customHeight="1" x14ac:dyDescent="0.25">
      <c r="B2072" s="199"/>
      <c r="C2072" s="200"/>
      <c r="D2072" s="77" t="s">
        <v>1432</v>
      </c>
      <c r="E2072" s="174"/>
      <c r="F2072" s="175" t="str">
        <f>IF(E2072="","",E2072/$E$2032)</f>
        <v/>
      </c>
      <c r="G2072" s="204"/>
      <c r="H2072" s="207"/>
      <c r="I2072" s="148"/>
      <c r="J2072" s="148"/>
    </row>
    <row r="2073" spans="2:10" ht="16.5" x14ac:dyDescent="0.25">
      <c r="B2073" s="199"/>
      <c r="C2073" s="200"/>
      <c r="D2073" s="77" t="s">
        <v>1433</v>
      </c>
      <c r="E2073" s="174"/>
      <c r="F2073" s="175" t="str">
        <f>IF(E2073="","",E2073/$E$2033)</f>
        <v/>
      </c>
      <c r="G2073" s="204"/>
      <c r="H2073" s="207"/>
      <c r="I2073" s="148"/>
      <c r="J2073" s="148"/>
    </row>
    <row r="2074" spans="2:10" ht="16.5" x14ac:dyDescent="0.25">
      <c r="B2074" s="199"/>
      <c r="C2074" s="200"/>
      <c r="D2074" s="77" t="s">
        <v>1434</v>
      </c>
      <c r="E2074" s="174"/>
      <c r="F2074" s="175" t="str">
        <f>IF(E2074="","",E2074/$E$2034)</f>
        <v/>
      </c>
      <c r="G2074" s="204"/>
      <c r="H2074" s="207"/>
      <c r="I2074" s="148"/>
      <c r="J2074" s="148"/>
    </row>
    <row r="2075" spans="2:10" ht="16.5" x14ac:dyDescent="0.25">
      <c r="B2075" s="199"/>
      <c r="C2075" s="200"/>
      <c r="D2075" s="77" t="s">
        <v>1435</v>
      </c>
      <c r="E2075" s="174"/>
      <c r="F2075" s="175" t="str">
        <f>IF(E2075="","",E2075/$E$2035)</f>
        <v/>
      </c>
      <c r="G2075" s="204"/>
      <c r="H2075" s="207"/>
      <c r="I2075" s="148"/>
      <c r="J2075" s="148"/>
    </row>
    <row r="2076" spans="2:10" ht="16.5" x14ac:dyDescent="0.25">
      <c r="B2076" s="201"/>
      <c r="C2076" s="202"/>
      <c r="D2076" s="77" t="s">
        <v>1436</v>
      </c>
      <c r="E2076" s="174"/>
      <c r="F2076" s="175" t="str">
        <f>IF(E2076="","",E2076/$E$2036)</f>
        <v/>
      </c>
      <c r="G2076" s="205"/>
      <c r="H2076" s="208"/>
      <c r="I2076" s="148"/>
      <c r="J2076" s="148"/>
    </row>
    <row r="2077" spans="2:10" ht="16.5" customHeight="1" x14ac:dyDescent="0.25">
      <c r="B2077" s="197" t="s">
        <v>106</v>
      </c>
      <c r="C2077" s="198"/>
      <c r="D2077" s="77" t="s">
        <v>101</v>
      </c>
      <c r="E2077" s="174"/>
      <c r="F2077" s="175" t="str">
        <f>IF(E2077="","",E2077/$E$2027)</f>
        <v/>
      </c>
      <c r="G2077" s="203">
        <f>SUM(E2077:E2086)</f>
        <v>0</v>
      </c>
      <c r="H2077" s="206" t="str">
        <f>IF(G2067=0,"",G2077/$G$2027)</f>
        <v/>
      </c>
    </row>
    <row r="2078" spans="2:10" ht="16.5" x14ac:dyDescent="0.25">
      <c r="B2078" s="199"/>
      <c r="C2078" s="200"/>
      <c r="D2078" s="77" t="s">
        <v>102</v>
      </c>
      <c r="E2078" s="174"/>
      <c r="F2078" s="175" t="str">
        <f>IF(E2078="","",E2078/$E$2028)</f>
        <v/>
      </c>
      <c r="G2078" s="204"/>
      <c r="H2078" s="207"/>
    </row>
    <row r="2079" spans="2:10" ht="16.5" x14ac:dyDescent="0.25">
      <c r="B2079" s="199"/>
      <c r="C2079" s="200"/>
      <c r="D2079" s="77" t="s">
        <v>1335</v>
      </c>
      <c r="E2079" s="174"/>
      <c r="F2079" s="175" t="str">
        <f>IF(E2079="","",E2079/$E$2029)</f>
        <v/>
      </c>
      <c r="G2079" s="204"/>
      <c r="H2079" s="207"/>
      <c r="I2079" s="28"/>
    </row>
    <row r="2080" spans="2:10" ht="16.5" x14ac:dyDescent="0.25">
      <c r="B2080" s="199"/>
      <c r="C2080" s="200"/>
      <c r="D2080" s="77" t="s">
        <v>1336</v>
      </c>
      <c r="E2080" s="174"/>
      <c r="F2080" s="175" t="str">
        <f>IF(E2080="","",E2080/$E$2030)</f>
        <v/>
      </c>
      <c r="G2080" s="204"/>
      <c r="H2080" s="207"/>
      <c r="I2080" s="28"/>
    </row>
    <row r="2081" spans="2:10" ht="16.5" x14ac:dyDescent="0.25">
      <c r="B2081" s="199"/>
      <c r="C2081" s="200"/>
      <c r="D2081" s="77" t="s">
        <v>1337</v>
      </c>
      <c r="E2081" s="174"/>
      <c r="F2081" s="175" t="str">
        <f>IF(E2081="","",E2081/$E$2031)</f>
        <v/>
      </c>
      <c r="G2081" s="204"/>
      <c r="H2081" s="207"/>
    </row>
    <row r="2082" spans="2:10" ht="16.5" customHeight="1" x14ac:dyDescent="0.25">
      <c r="B2082" s="199"/>
      <c r="C2082" s="200"/>
      <c r="D2082" s="77" t="s">
        <v>1432</v>
      </c>
      <c r="E2082" s="174"/>
      <c r="F2082" s="175" t="str">
        <f>IF(E2082="","",E2082/$E$2032)</f>
        <v/>
      </c>
      <c r="G2082" s="204"/>
      <c r="H2082" s="207"/>
      <c r="I2082" s="148"/>
      <c r="J2082" s="148"/>
    </row>
    <row r="2083" spans="2:10" ht="16.5" x14ac:dyDescent="0.25">
      <c r="B2083" s="199"/>
      <c r="C2083" s="200"/>
      <c r="D2083" s="77" t="s">
        <v>1433</v>
      </c>
      <c r="E2083" s="174"/>
      <c r="F2083" s="175" t="str">
        <f>IF(E2083="","",E2083/$E$2033)</f>
        <v/>
      </c>
      <c r="G2083" s="204"/>
      <c r="H2083" s="207"/>
      <c r="I2083" s="148"/>
      <c r="J2083" s="148"/>
    </row>
    <row r="2084" spans="2:10" ht="16.5" x14ac:dyDescent="0.25">
      <c r="B2084" s="199"/>
      <c r="C2084" s="200"/>
      <c r="D2084" s="77" t="s">
        <v>1434</v>
      </c>
      <c r="E2084" s="174"/>
      <c r="F2084" s="175" t="str">
        <f>IF(E2084="","",E2084/$E$2034)</f>
        <v/>
      </c>
      <c r="G2084" s="204"/>
      <c r="H2084" s="207"/>
      <c r="I2084" s="148"/>
      <c r="J2084" s="148"/>
    </row>
    <row r="2085" spans="2:10" ht="16.5" x14ac:dyDescent="0.25">
      <c r="B2085" s="199"/>
      <c r="C2085" s="200"/>
      <c r="D2085" s="77" t="s">
        <v>1435</v>
      </c>
      <c r="E2085" s="174"/>
      <c r="F2085" s="175" t="str">
        <f>IF(E2085="","",E2085/$E$2035)</f>
        <v/>
      </c>
      <c r="G2085" s="204"/>
      <c r="H2085" s="207"/>
      <c r="I2085" s="148"/>
      <c r="J2085" s="148"/>
    </row>
    <row r="2086" spans="2:10" ht="16.5" x14ac:dyDescent="0.25">
      <c r="B2086" s="201"/>
      <c r="C2086" s="202"/>
      <c r="D2086" s="77" t="s">
        <v>1436</v>
      </c>
      <c r="E2086" s="174"/>
      <c r="F2086" s="175" t="str">
        <f>IF(E2086="","",E2086/$E$2036)</f>
        <v/>
      </c>
      <c r="G2086" s="205"/>
      <c r="H2086" s="208"/>
      <c r="I2086" s="148"/>
      <c r="J2086" s="148"/>
    </row>
    <row r="2087" spans="2:10" ht="16.5" customHeight="1" x14ac:dyDescent="0.25">
      <c r="B2087" s="197" t="s">
        <v>107</v>
      </c>
      <c r="C2087" s="198"/>
      <c r="D2087" s="77" t="s">
        <v>101</v>
      </c>
      <c r="E2087" s="174"/>
      <c r="F2087" s="175" t="str">
        <f>IF(E2087="","",E2087/$E$2027)</f>
        <v/>
      </c>
      <c r="G2087" s="203">
        <f>SUM(E2087:E2096)</f>
        <v>0</v>
      </c>
      <c r="H2087" s="206" t="str">
        <f>IF(G2077=0,"",G2087/$G$2027)</f>
        <v/>
      </c>
    </row>
    <row r="2088" spans="2:10" ht="16.5" x14ac:dyDescent="0.25">
      <c r="B2088" s="199"/>
      <c r="C2088" s="200"/>
      <c r="D2088" s="77" t="s">
        <v>102</v>
      </c>
      <c r="E2088" s="174"/>
      <c r="F2088" s="175" t="str">
        <f>IF(E2088="","",E2088/$E$2028)</f>
        <v/>
      </c>
      <c r="G2088" s="204"/>
      <c r="H2088" s="207"/>
    </row>
    <row r="2089" spans="2:10" ht="16.5" x14ac:dyDescent="0.25">
      <c r="B2089" s="199"/>
      <c r="C2089" s="200"/>
      <c r="D2089" s="77" t="s">
        <v>1335</v>
      </c>
      <c r="E2089" s="174"/>
      <c r="F2089" s="175" t="str">
        <f>IF(E2089="","",E2089/$E$2029)</f>
        <v/>
      </c>
      <c r="G2089" s="204"/>
      <c r="H2089" s="207"/>
      <c r="I2089" s="28"/>
    </row>
    <row r="2090" spans="2:10" ht="16.5" x14ac:dyDescent="0.25">
      <c r="B2090" s="199"/>
      <c r="C2090" s="200"/>
      <c r="D2090" s="77" t="s">
        <v>1336</v>
      </c>
      <c r="E2090" s="174"/>
      <c r="F2090" s="175" t="str">
        <f>IF(E2090="","",E2090/$E$2030)</f>
        <v/>
      </c>
      <c r="G2090" s="204"/>
      <c r="H2090" s="207"/>
      <c r="I2090" s="28"/>
    </row>
    <row r="2091" spans="2:10" ht="16.5" x14ac:dyDescent="0.25">
      <c r="B2091" s="199"/>
      <c r="C2091" s="200"/>
      <c r="D2091" s="77" t="s">
        <v>1337</v>
      </c>
      <c r="E2091" s="174"/>
      <c r="F2091" s="175" t="str">
        <f>IF(E2091="","",E2091/$E$2031)</f>
        <v/>
      </c>
      <c r="G2091" s="204"/>
      <c r="H2091" s="207"/>
    </row>
    <row r="2092" spans="2:10" ht="16.5" customHeight="1" x14ac:dyDescent="0.25">
      <c r="B2092" s="199"/>
      <c r="C2092" s="200"/>
      <c r="D2092" s="77" t="s">
        <v>1432</v>
      </c>
      <c r="E2092" s="174"/>
      <c r="F2092" s="175" t="str">
        <f>IF(E2092="","",E2092/$E$2032)</f>
        <v/>
      </c>
      <c r="G2092" s="204"/>
      <c r="H2092" s="207"/>
      <c r="I2092" s="148"/>
      <c r="J2092" s="148"/>
    </row>
    <row r="2093" spans="2:10" ht="16.5" x14ac:dyDescent="0.25">
      <c r="B2093" s="199"/>
      <c r="C2093" s="200"/>
      <c r="D2093" s="77" t="s">
        <v>1433</v>
      </c>
      <c r="E2093" s="174"/>
      <c r="F2093" s="175" t="str">
        <f>IF(E2093="","",E2093/$E$2033)</f>
        <v/>
      </c>
      <c r="G2093" s="204"/>
      <c r="H2093" s="207"/>
      <c r="I2093" s="148"/>
      <c r="J2093" s="148"/>
    </row>
    <row r="2094" spans="2:10" ht="16.5" x14ac:dyDescent="0.25">
      <c r="B2094" s="199"/>
      <c r="C2094" s="200"/>
      <c r="D2094" s="77" t="s">
        <v>1434</v>
      </c>
      <c r="E2094" s="174"/>
      <c r="F2094" s="175" t="str">
        <f>IF(E2094="","",E2094/$E$2034)</f>
        <v/>
      </c>
      <c r="G2094" s="204"/>
      <c r="H2094" s="207"/>
      <c r="I2094" s="148"/>
      <c r="J2094" s="148"/>
    </row>
    <row r="2095" spans="2:10" ht="16.5" x14ac:dyDescent="0.25">
      <c r="B2095" s="199"/>
      <c r="C2095" s="200"/>
      <c r="D2095" s="77" t="s">
        <v>1435</v>
      </c>
      <c r="E2095" s="174"/>
      <c r="F2095" s="175" t="str">
        <f>IF(E2095="","",E2095/$E$2035)</f>
        <v/>
      </c>
      <c r="G2095" s="204"/>
      <c r="H2095" s="207"/>
      <c r="I2095" s="148"/>
      <c r="J2095" s="148"/>
    </row>
    <row r="2096" spans="2:10" ht="16.5" x14ac:dyDescent="0.25">
      <c r="B2096" s="201"/>
      <c r="C2096" s="202"/>
      <c r="D2096" s="77" t="s">
        <v>1436</v>
      </c>
      <c r="E2096" s="174"/>
      <c r="F2096" s="175" t="str">
        <f>IF(E2096="","",E2096/$E$2036)</f>
        <v/>
      </c>
      <c r="G2096" s="205"/>
      <c r="H2096" s="208"/>
      <c r="I2096" s="148"/>
      <c r="J2096" s="148"/>
    </row>
    <row r="2097" spans="2:10" ht="16.5" x14ac:dyDescent="0.25">
      <c r="B2097" s="228" t="s">
        <v>108</v>
      </c>
      <c r="C2097" s="269"/>
      <c r="D2097" s="269"/>
      <c r="E2097" s="269"/>
      <c r="F2097" s="270"/>
      <c r="G2097" s="129">
        <f>SUM(G2037:G2096)</f>
        <v>0</v>
      </c>
      <c r="H2097" s="125">
        <f>SUM(H2037:H2096)</f>
        <v>0</v>
      </c>
    </row>
    <row r="2098" spans="2:10" ht="17.25" thickBot="1" x14ac:dyDescent="0.3">
      <c r="B2098" s="47"/>
      <c r="C2098" s="48"/>
      <c r="D2098" s="48"/>
      <c r="E2098" s="48"/>
      <c r="F2098" s="48"/>
      <c r="G2098" s="48"/>
      <c r="H2098" s="48"/>
    </row>
    <row r="2099" spans="2:10" ht="17.25" thickBot="1" x14ac:dyDescent="0.3">
      <c r="B2099" s="323" t="s">
        <v>1372</v>
      </c>
      <c r="C2099" s="324"/>
      <c r="D2099" s="324"/>
      <c r="E2099" s="324"/>
      <c r="F2099" s="324"/>
      <c r="G2099" s="324"/>
      <c r="H2099" s="325"/>
    </row>
    <row r="2100" spans="2:10" ht="16.5" x14ac:dyDescent="0.3">
      <c r="C2100" s="71" t="s">
        <v>1373</v>
      </c>
      <c r="D2100" s="140"/>
      <c r="E2100" s="140"/>
      <c r="F2100" s="140"/>
      <c r="G2100" s="71"/>
      <c r="H2100" s="71"/>
    </row>
    <row r="2101" spans="2:10" ht="16.5" x14ac:dyDescent="0.3">
      <c r="C2101" s="71" t="s">
        <v>1374</v>
      </c>
      <c r="D2101" s="141"/>
      <c r="E2101" s="141"/>
      <c r="F2101" s="141"/>
      <c r="G2101" s="71"/>
      <c r="H2101" s="71"/>
      <c r="I2101" s="130"/>
      <c r="J2101" s="130"/>
    </row>
    <row r="2102" spans="2:10" ht="16.5" x14ac:dyDescent="0.3">
      <c r="C2102" s="71" t="s">
        <v>1375</v>
      </c>
      <c r="D2102" s="141"/>
      <c r="E2102" s="141"/>
      <c r="F2102" s="141"/>
      <c r="G2102" s="71"/>
      <c r="H2102" s="71"/>
      <c r="I2102" s="130"/>
      <c r="J2102" s="130"/>
    </row>
    <row r="2103" spans="2:10" ht="16.5" x14ac:dyDescent="0.3">
      <c r="C2103" s="71" t="s">
        <v>1376</v>
      </c>
      <c r="D2103" s="141"/>
      <c r="E2103" s="141"/>
      <c r="F2103" s="141"/>
      <c r="G2103" s="71"/>
      <c r="H2103" s="71"/>
      <c r="I2103" s="130"/>
      <c r="J2103" s="130"/>
    </row>
    <row r="2104" spans="2:10" ht="16.5" x14ac:dyDescent="0.3">
      <c r="C2104" s="71" t="s">
        <v>1402</v>
      </c>
      <c r="D2104" s="141"/>
      <c r="E2104" s="141"/>
      <c r="F2104" s="141"/>
      <c r="G2104" s="71"/>
      <c r="H2104" s="71"/>
      <c r="I2104" s="130"/>
      <c r="J2104" s="130"/>
    </row>
    <row r="2105" spans="2:10" ht="16.5" x14ac:dyDescent="0.3">
      <c r="C2105" s="71" t="s">
        <v>1377</v>
      </c>
      <c r="D2105" s="141"/>
      <c r="E2105" s="141"/>
      <c r="F2105" s="141"/>
      <c r="G2105" s="71"/>
      <c r="H2105" s="71"/>
      <c r="I2105" s="130"/>
      <c r="J2105" s="130"/>
    </row>
    <row r="2106" spans="2:10" ht="16.5" x14ac:dyDescent="0.3">
      <c r="C2106" s="71" t="s">
        <v>1378</v>
      </c>
      <c r="D2106" s="141"/>
      <c r="E2106" s="141"/>
      <c r="F2106" s="141"/>
      <c r="G2106" s="71"/>
      <c r="H2106" s="71"/>
      <c r="I2106" s="130"/>
      <c r="J2106" s="130"/>
    </row>
    <row r="2107" spans="2:10" ht="16.5" x14ac:dyDescent="0.3">
      <c r="C2107" s="71" t="s">
        <v>1379</v>
      </c>
      <c r="D2107" s="141"/>
      <c r="E2107" s="141"/>
      <c r="F2107" s="141"/>
      <c r="G2107" s="71"/>
      <c r="H2107" s="71"/>
      <c r="I2107" s="130"/>
      <c r="J2107" s="130"/>
    </row>
    <row r="2108" spans="2:10" ht="16.5" x14ac:dyDescent="0.3">
      <c r="C2108" s="71" t="s">
        <v>1380</v>
      </c>
      <c r="D2108" s="141"/>
      <c r="E2108" s="141"/>
      <c r="F2108" s="141"/>
      <c r="G2108" s="71"/>
      <c r="H2108" s="71"/>
      <c r="I2108" s="130"/>
      <c r="J2108" s="130"/>
    </row>
    <row r="2109" spans="2:10" ht="16.5" x14ac:dyDescent="0.3">
      <c r="C2109" s="71" t="s">
        <v>1459</v>
      </c>
      <c r="D2109" s="141"/>
      <c r="E2109" s="141"/>
      <c r="F2109" s="141"/>
      <c r="G2109" s="71"/>
      <c r="H2109" s="71"/>
      <c r="I2109" s="179"/>
      <c r="J2109" s="179"/>
    </row>
    <row r="2110" spans="2:10" ht="16.5" x14ac:dyDescent="0.3">
      <c r="C2110" s="71" t="s">
        <v>1460</v>
      </c>
      <c r="D2110" s="141"/>
      <c r="E2110" s="141"/>
      <c r="F2110" s="141"/>
      <c r="G2110" s="71"/>
      <c r="H2110" s="71"/>
      <c r="I2110" s="130"/>
      <c r="J2110" s="130"/>
    </row>
    <row r="2111" spans="2:10" ht="16.5" x14ac:dyDescent="0.3">
      <c r="C2111" s="71" t="s">
        <v>1461</v>
      </c>
      <c r="D2111" s="141"/>
      <c r="E2111" s="141"/>
      <c r="F2111" s="141"/>
      <c r="G2111" s="71"/>
      <c r="H2111" s="71"/>
      <c r="I2111" s="130"/>
      <c r="J2111" s="130"/>
    </row>
    <row r="2112" spans="2:10" ht="16.5" x14ac:dyDescent="0.3">
      <c r="C2112" s="71" t="s">
        <v>1462</v>
      </c>
      <c r="D2112" s="141"/>
      <c r="E2112" s="141"/>
      <c r="F2112" s="141"/>
      <c r="G2112" s="71"/>
      <c r="H2112" s="71"/>
      <c r="I2112" s="130"/>
      <c r="J2112" s="130"/>
    </row>
    <row r="2113" spans="2:10" ht="16.5" x14ac:dyDescent="0.3">
      <c r="C2113" s="71" t="s">
        <v>1463</v>
      </c>
      <c r="D2113" s="141"/>
      <c r="E2113" s="141"/>
      <c r="F2113" s="141"/>
      <c r="G2113" s="71"/>
      <c r="H2113" s="71"/>
      <c r="I2113" s="130"/>
      <c r="J2113" s="130"/>
    </row>
    <row r="2114" spans="2:10" ht="16.5" x14ac:dyDescent="0.3">
      <c r="C2114" s="71" t="s">
        <v>1464</v>
      </c>
      <c r="D2114" s="141"/>
      <c r="E2114" s="141"/>
      <c r="F2114" s="141"/>
      <c r="G2114" s="71"/>
      <c r="H2114" s="71"/>
      <c r="I2114" s="130"/>
      <c r="J2114" s="130"/>
    </row>
    <row r="2115" spans="2:10" ht="16.5" x14ac:dyDescent="0.3">
      <c r="B2115" s="143" t="s">
        <v>1385</v>
      </c>
      <c r="C2115" s="142" t="s">
        <v>1381</v>
      </c>
      <c r="D2115" s="141"/>
      <c r="E2115" s="141"/>
      <c r="F2115" s="141"/>
      <c r="G2115" s="71"/>
      <c r="H2115" s="71"/>
      <c r="I2115" s="130"/>
      <c r="J2115" s="130"/>
    </row>
    <row r="2116" spans="2:10" ht="16.5" x14ac:dyDescent="0.3">
      <c r="B2116" s="71"/>
      <c r="C2116" s="71" t="s">
        <v>1465</v>
      </c>
      <c r="D2116" s="141"/>
      <c r="E2116" s="141"/>
      <c r="F2116" s="141"/>
      <c r="G2116" s="71"/>
      <c r="H2116" s="71"/>
      <c r="I2116" s="130"/>
      <c r="J2116" s="130"/>
    </row>
    <row r="2117" spans="2:10" ht="16.5" x14ac:dyDescent="0.3">
      <c r="B2117" s="71"/>
      <c r="C2117" s="71" t="s">
        <v>1466</v>
      </c>
      <c r="D2117" s="141"/>
      <c r="E2117" s="141"/>
      <c r="F2117" s="141"/>
      <c r="G2117" s="71"/>
      <c r="H2117" s="71"/>
      <c r="I2117" s="130"/>
      <c r="J2117" s="130"/>
    </row>
    <row r="2118" spans="2:10" ht="16.5" x14ac:dyDescent="0.3">
      <c r="B2118" s="71"/>
      <c r="C2118" s="71" t="s">
        <v>1467</v>
      </c>
      <c r="D2118" s="141"/>
      <c r="E2118" s="141"/>
      <c r="F2118" s="141"/>
      <c r="G2118" s="71"/>
      <c r="H2118" s="71"/>
      <c r="I2118" s="130"/>
      <c r="J2118" s="130"/>
    </row>
    <row r="2119" spans="2:10" ht="16.5" x14ac:dyDescent="0.3">
      <c r="B2119" s="71"/>
      <c r="C2119" s="71" t="s">
        <v>1468</v>
      </c>
      <c r="D2119" s="141"/>
      <c r="E2119" s="141"/>
      <c r="F2119" s="141"/>
      <c r="G2119" s="71"/>
      <c r="H2119" s="71"/>
      <c r="I2119" s="130"/>
      <c r="J2119" s="130"/>
    </row>
    <row r="2120" spans="2:10" ht="16.5" x14ac:dyDescent="0.3">
      <c r="B2120" s="143" t="s">
        <v>1385</v>
      </c>
      <c r="C2120" s="142" t="s">
        <v>1383</v>
      </c>
      <c r="D2120" s="141"/>
      <c r="E2120" s="141"/>
      <c r="F2120" s="141"/>
      <c r="G2120" s="71"/>
      <c r="H2120" s="71"/>
      <c r="I2120" s="130"/>
      <c r="J2120" s="130"/>
    </row>
    <row r="2121" spans="2:10" ht="16.5" x14ac:dyDescent="0.3">
      <c r="B2121" s="71"/>
      <c r="C2121" s="326"/>
      <c r="D2121" s="326"/>
      <c r="E2121" s="326"/>
      <c r="F2121" s="326"/>
      <c r="G2121" s="326"/>
      <c r="H2121" s="326"/>
      <c r="I2121" s="130"/>
      <c r="J2121" s="130"/>
    </row>
    <row r="2122" spans="2:10" ht="16.5" x14ac:dyDescent="0.3">
      <c r="B2122" s="71"/>
      <c r="C2122" s="326"/>
      <c r="D2122" s="326"/>
      <c r="E2122" s="326"/>
      <c r="F2122" s="326"/>
      <c r="G2122" s="326"/>
      <c r="H2122" s="326"/>
      <c r="I2122" s="130"/>
      <c r="J2122" s="130"/>
    </row>
    <row r="2123" spans="2:10" ht="16.5" x14ac:dyDescent="0.3">
      <c r="B2123" s="143" t="s">
        <v>1385</v>
      </c>
      <c r="C2123" s="142" t="s">
        <v>1382</v>
      </c>
      <c r="D2123" s="141"/>
      <c r="E2123" s="141"/>
      <c r="F2123" s="141"/>
      <c r="G2123" s="71"/>
      <c r="H2123" s="71"/>
      <c r="I2123" s="130"/>
      <c r="J2123" s="130"/>
    </row>
    <row r="2124" spans="2:10" ht="16.5" x14ac:dyDescent="0.3">
      <c r="C2124" s="326"/>
      <c r="D2124" s="326"/>
      <c r="E2124" s="326"/>
      <c r="F2124" s="326"/>
      <c r="G2124" s="326"/>
      <c r="H2124" s="326"/>
      <c r="I2124" s="130"/>
      <c r="J2124" s="130"/>
    </row>
    <row r="2125" spans="2:10" ht="16.5" x14ac:dyDescent="0.3">
      <c r="C2125" s="327"/>
      <c r="D2125" s="327"/>
      <c r="E2125" s="327"/>
      <c r="F2125" s="327"/>
      <c r="G2125" s="327"/>
      <c r="H2125" s="327"/>
      <c r="I2125" s="139"/>
      <c r="J2125" s="139"/>
    </row>
    <row r="2126" spans="2:10" ht="17.25" thickBot="1" x14ac:dyDescent="0.3">
      <c r="B2126" s="132"/>
      <c r="C2126" s="133"/>
      <c r="D2126" s="133"/>
      <c r="E2126" s="133"/>
      <c r="F2126" s="133"/>
      <c r="G2126" s="48"/>
      <c r="H2126" s="48"/>
      <c r="I2126" s="130"/>
      <c r="J2126" s="130"/>
    </row>
    <row r="2127" spans="2:10" ht="17.25" thickBot="1" x14ac:dyDescent="0.3">
      <c r="B2127" s="323" t="s">
        <v>109</v>
      </c>
      <c r="C2127" s="324"/>
      <c r="D2127" s="324"/>
      <c r="E2127" s="324"/>
      <c r="F2127" s="324"/>
      <c r="G2127" s="324"/>
      <c r="H2127" s="325"/>
    </row>
    <row r="2128" spans="2:10" ht="16.5" x14ac:dyDescent="0.25">
      <c r="B2128" s="320" t="s">
        <v>110</v>
      </c>
      <c r="C2128" s="321"/>
      <c r="D2128" s="321"/>
      <c r="E2128" s="321"/>
      <c r="F2128" s="321"/>
      <c r="G2128" s="321"/>
      <c r="H2128" s="322"/>
    </row>
    <row r="2129" spans="2:8" x14ac:dyDescent="0.25">
      <c r="B2129" s="317" t="s">
        <v>1318</v>
      </c>
      <c r="C2129" s="318"/>
      <c r="D2129" s="318"/>
      <c r="E2129" s="318"/>
      <c r="F2129" s="318"/>
      <c r="G2129" s="318"/>
      <c r="H2129" s="319"/>
    </row>
    <row r="2130" spans="2:8" ht="96" customHeight="1" x14ac:dyDescent="0.25">
      <c r="B2130" s="317" t="s">
        <v>1319</v>
      </c>
      <c r="C2130" s="318"/>
      <c r="D2130" s="318"/>
      <c r="E2130" s="318"/>
      <c r="F2130" s="318"/>
      <c r="G2130" s="318"/>
      <c r="H2130" s="319"/>
    </row>
    <row r="2131" spans="2:8" x14ac:dyDescent="0.25">
      <c r="B2131" s="317" t="s">
        <v>1320</v>
      </c>
      <c r="C2131" s="318"/>
      <c r="D2131" s="318"/>
      <c r="E2131" s="318"/>
      <c r="F2131" s="318"/>
      <c r="G2131" s="318"/>
      <c r="H2131" s="319"/>
    </row>
    <row r="2132" spans="2:8" ht="47.25" customHeight="1" x14ac:dyDescent="0.25">
      <c r="B2132" s="317" t="s">
        <v>1321</v>
      </c>
      <c r="C2132" s="318"/>
      <c r="D2132" s="318"/>
      <c r="E2132" s="318"/>
      <c r="F2132" s="318"/>
      <c r="G2132" s="318"/>
      <c r="H2132" s="319"/>
    </row>
    <row r="2133" spans="2:8" x14ac:dyDescent="0.25">
      <c r="B2133" s="317" t="s">
        <v>1322</v>
      </c>
      <c r="C2133" s="318"/>
      <c r="D2133" s="318"/>
      <c r="E2133" s="318"/>
      <c r="F2133" s="318"/>
      <c r="G2133" s="318"/>
      <c r="H2133" s="319"/>
    </row>
    <row r="2134" spans="2:8" x14ac:dyDescent="0.25">
      <c r="B2134" s="317" t="s">
        <v>1323</v>
      </c>
      <c r="C2134" s="318"/>
      <c r="D2134" s="318"/>
      <c r="E2134" s="318"/>
      <c r="F2134" s="318"/>
      <c r="G2134" s="318"/>
      <c r="H2134" s="319"/>
    </row>
    <row r="2135" spans="2:8" x14ac:dyDescent="0.25">
      <c r="B2135" s="317" t="s">
        <v>1324</v>
      </c>
      <c r="C2135" s="318"/>
      <c r="D2135" s="318"/>
      <c r="E2135" s="318"/>
      <c r="F2135" s="318"/>
      <c r="G2135" s="318"/>
      <c r="H2135" s="319"/>
    </row>
    <row r="2136" spans="2:8" ht="47.25" customHeight="1" x14ac:dyDescent="0.25">
      <c r="B2136" s="317" t="s">
        <v>1325</v>
      </c>
      <c r="C2136" s="318"/>
      <c r="D2136" s="318"/>
      <c r="E2136" s="318"/>
      <c r="F2136" s="318"/>
      <c r="G2136" s="318"/>
      <c r="H2136" s="319"/>
    </row>
    <row r="2137" spans="2:8" ht="66" customHeight="1" x14ac:dyDescent="0.25">
      <c r="B2137" s="320" t="s">
        <v>1326</v>
      </c>
      <c r="C2137" s="321"/>
      <c r="D2137" s="321"/>
      <c r="E2137" s="321"/>
      <c r="F2137" s="321"/>
      <c r="G2137" s="321"/>
      <c r="H2137" s="322"/>
    </row>
    <row r="2138" spans="2:8" ht="33" x14ac:dyDescent="0.25">
      <c r="B2138" s="311" t="s">
        <v>111</v>
      </c>
      <c r="C2138" s="312"/>
      <c r="D2138" s="312"/>
      <c r="E2138" s="311" t="s">
        <v>112</v>
      </c>
      <c r="F2138" s="312"/>
      <c r="G2138" s="75" t="s">
        <v>113</v>
      </c>
      <c r="H2138" s="75" t="s">
        <v>114</v>
      </c>
    </row>
    <row r="2139" spans="2:8" ht="30" customHeight="1" x14ac:dyDescent="0.25">
      <c r="B2139" s="313"/>
      <c r="C2139" s="223"/>
      <c r="D2139" s="223"/>
      <c r="E2139" s="313"/>
      <c r="F2139" s="223"/>
      <c r="G2139" s="73"/>
      <c r="H2139" s="73"/>
    </row>
    <row r="2140" spans="2:8" ht="33" x14ac:dyDescent="0.25">
      <c r="B2140" s="311" t="s">
        <v>115</v>
      </c>
      <c r="C2140" s="312"/>
      <c r="D2140" s="312"/>
      <c r="E2140" s="311" t="s">
        <v>112</v>
      </c>
      <c r="F2140" s="312"/>
      <c r="G2140" s="75" t="s">
        <v>113</v>
      </c>
      <c r="H2140" s="75" t="s">
        <v>114</v>
      </c>
    </row>
    <row r="2141" spans="2:8" ht="30" customHeight="1" x14ac:dyDescent="0.25">
      <c r="B2141" s="313"/>
      <c r="C2141" s="223"/>
      <c r="D2141" s="223"/>
      <c r="E2141" s="313"/>
      <c r="F2141" s="223"/>
      <c r="G2141" s="73"/>
      <c r="H2141" s="73"/>
    </row>
    <row r="2142" spans="2:8" ht="15.75" x14ac:dyDescent="0.25">
      <c r="B2142" s="4"/>
    </row>
  </sheetData>
  <sheetProtection formatCells="0" formatRows="0" insertRows="0" deleteRows="0" selectLockedCells="1"/>
  <mergeCells count="3593">
    <mergeCell ref="B1087:C1087"/>
    <mergeCell ref="D1087:H1087"/>
    <mergeCell ref="B1088:C1088"/>
    <mergeCell ref="D1088:H1088"/>
    <mergeCell ref="B1078:H1078"/>
    <mergeCell ref="B1079:C1079"/>
    <mergeCell ref="D1079:H1079"/>
    <mergeCell ref="B1080:C1080"/>
    <mergeCell ref="D1080:H1080"/>
    <mergeCell ref="B1081:C1081"/>
    <mergeCell ref="D1081:H1081"/>
    <mergeCell ref="B1082:C1082"/>
    <mergeCell ref="D1082:H1082"/>
    <mergeCell ref="B1083:C1083"/>
    <mergeCell ref="D1083:H1083"/>
    <mergeCell ref="B1084:C1084"/>
    <mergeCell ref="D1084:H1084"/>
    <mergeCell ref="B1085:C1085"/>
    <mergeCell ref="D1085:H1085"/>
    <mergeCell ref="B1086:C1086"/>
    <mergeCell ref="D1086:H1086"/>
    <mergeCell ref="B1109:C1109"/>
    <mergeCell ref="D1109:H1109"/>
    <mergeCell ref="B1110:C1110"/>
    <mergeCell ref="D1110:H1110"/>
    <mergeCell ref="B1089:H1089"/>
    <mergeCell ref="B1090:C1090"/>
    <mergeCell ref="D1090:H1090"/>
    <mergeCell ref="B1091:C1091"/>
    <mergeCell ref="D1091:H1091"/>
    <mergeCell ref="B1092:C1092"/>
    <mergeCell ref="D1092:H1092"/>
    <mergeCell ref="B1093:C1093"/>
    <mergeCell ref="D1093:H1093"/>
    <mergeCell ref="B1094:C1094"/>
    <mergeCell ref="D1094:H1094"/>
    <mergeCell ref="B1095:C1095"/>
    <mergeCell ref="D1095:H1095"/>
    <mergeCell ref="B1096:C1096"/>
    <mergeCell ref="D1096:H1096"/>
    <mergeCell ref="B1097:C1097"/>
    <mergeCell ref="D1097:H1097"/>
    <mergeCell ref="B1098:C1098"/>
    <mergeCell ref="D1098:H1098"/>
    <mergeCell ref="B1099:C1099"/>
    <mergeCell ref="D1099:H1099"/>
    <mergeCell ref="B1100:H1100"/>
    <mergeCell ref="B1101:C1101"/>
    <mergeCell ref="D1101:H1101"/>
    <mergeCell ref="B1102:C1102"/>
    <mergeCell ref="D1102:H1102"/>
    <mergeCell ref="B1103:C1103"/>
    <mergeCell ref="D1103:H1103"/>
    <mergeCell ref="B1104:C1104"/>
    <mergeCell ref="D1104:H1104"/>
    <mergeCell ref="B1105:C1105"/>
    <mergeCell ref="D1105:H1105"/>
    <mergeCell ref="B1106:C1106"/>
    <mergeCell ref="D1106:H1106"/>
    <mergeCell ref="B1107:C1107"/>
    <mergeCell ref="D1107:H1107"/>
    <mergeCell ref="B1108:C1108"/>
    <mergeCell ref="D1108:H1108"/>
    <mergeCell ref="B1130:C1130"/>
    <mergeCell ref="D1130:H1130"/>
    <mergeCell ref="B1131:C1131"/>
    <mergeCell ref="D1131:H1131"/>
    <mergeCell ref="B1132:C1132"/>
    <mergeCell ref="D1132:H1132"/>
    <mergeCell ref="B1111:H1111"/>
    <mergeCell ref="B1112:C1112"/>
    <mergeCell ref="D1112:H1112"/>
    <mergeCell ref="B1113:C1113"/>
    <mergeCell ref="D1113:H1113"/>
    <mergeCell ref="B1114:C1114"/>
    <mergeCell ref="D1114:H1114"/>
    <mergeCell ref="B1115:C1115"/>
    <mergeCell ref="D1115:H1115"/>
    <mergeCell ref="B1116:C1116"/>
    <mergeCell ref="D1116:H1116"/>
    <mergeCell ref="B1117:C1117"/>
    <mergeCell ref="D1117:H1117"/>
    <mergeCell ref="B1118:C1118"/>
    <mergeCell ref="D1118:H1118"/>
    <mergeCell ref="B1119:C1119"/>
    <mergeCell ref="D1119:H1119"/>
    <mergeCell ref="B1120:C1120"/>
    <mergeCell ref="D1120:H1120"/>
    <mergeCell ref="B1121:C1121"/>
    <mergeCell ref="D1121:H1121"/>
    <mergeCell ref="D1151:H1151"/>
    <mergeCell ref="B1152:C1152"/>
    <mergeCell ref="D1152:H1152"/>
    <mergeCell ref="B1153:C1153"/>
    <mergeCell ref="D1153:H1153"/>
    <mergeCell ref="B1154:C1154"/>
    <mergeCell ref="D1154:H1154"/>
    <mergeCell ref="B1133:H1133"/>
    <mergeCell ref="B1134:C1134"/>
    <mergeCell ref="D1134:H1134"/>
    <mergeCell ref="B1135:C1135"/>
    <mergeCell ref="D1135:H1135"/>
    <mergeCell ref="B1136:C1136"/>
    <mergeCell ref="D1136:H1136"/>
    <mergeCell ref="B1137:C1137"/>
    <mergeCell ref="D1137:H1137"/>
    <mergeCell ref="B1138:C1138"/>
    <mergeCell ref="D1138:H1138"/>
    <mergeCell ref="B1139:C1139"/>
    <mergeCell ref="D1139:H1139"/>
    <mergeCell ref="B1140:C1140"/>
    <mergeCell ref="D1140:H1140"/>
    <mergeCell ref="B1141:C1141"/>
    <mergeCell ref="D1141:H1141"/>
    <mergeCell ref="B1142:C1142"/>
    <mergeCell ref="D1142:H1142"/>
    <mergeCell ref="B1143:C1143"/>
    <mergeCell ref="D1143:H1143"/>
    <mergeCell ref="B976:C976"/>
    <mergeCell ref="D976:H976"/>
    <mergeCell ref="B977:C977"/>
    <mergeCell ref="D977:H977"/>
    <mergeCell ref="B1144:H1144"/>
    <mergeCell ref="B1145:C1145"/>
    <mergeCell ref="D1145:H1145"/>
    <mergeCell ref="B1146:C1146"/>
    <mergeCell ref="D1146:H1146"/>
    <mergeCell ref="B1147:C1147"/>
    <mergeCell ref="D1147:H1147"/>
    <mergeCell ref="B1148:C1148"/>
    <mergeCell ref="D1148:H1148"/>
    <mergeCell ref="B1149:C1149"/>
    <mergeCell ref="D1149:H1149"/>
    <mergeCell ref="B1150:C1150"/>
    <mergeCell ref="D1150:H1150"/>
    <mergeCell ref="B1122:H1122"/>
    <mergeCell ref="B1123:C1123"/>
    <mergeCell ref="D1123:H1123"/>
    <mergeCell ref="B1124:C1124"/>
    <mergeCell ref="D1124:H1124"/>
    <mergeCell ref="B1125:C1125"/>
    <mergeCell ref="D1125:H1125"/>
    <mergeCell ref="B1126:C1126"/>
    <mergeCell ref="D1126:H1126"/>
    <mergeCell ref="B1127:C1127"/>
    <mergeCell ref="D1127:H1127"/>
    <mergeCell ref="B1128:C1128"/>
    <mergeCell ref="D1128:H1128"/>
    <mergeCell ref="B1129:C1129"/>
    <mergeCell ref="D1129:H1129"/>
    <mergeCell ref="B967:H967"/>
    <mergeCell ref="B968:C968"/>
    <mergeCell ref="D968:H968"/>
    <mergeCell ref="B969:C969"/>
    <mergeCell ref="D969:H969"/>
    <mergeCell ref="B970:C970"/>
    <mergeCell ref="D970:H970"/>
    <mergeCell ref="B971:C971"/>
    <mergeCell ref="D971:H971"/>
    <mergeCell ref="B972:C972"/>
    <mergeCell ref="D972:H972"/>
    <mergeCell ref="B973:C973"/>
    <mergeCell ref="D973:H973"/>
    <mergeCell ref="B974:C974"/>
    <mergeCell ref="D974:H974"/>
    <mergeCell ref="B975:C975"/>
    <mergeCell ref="D975:H975"/>
    <mergeCell ref="B998:C998"/>
    <mergeCell ref="D998:H998"/>
    <mergeCell ref="B999:C999"/>
    <mergeCell ref="D999:H999"/>
    <mergeCell ref="B978:H978"/>
    <mergeCell ref="B979:C979"/>
    <mergeCell ref="D979:H979"/>
    <mergeCell ref="B980:C980"/>
    <mergeCell ref="D980:H980"/>
    <mergeCell ref="B981:C981"/>
    <mergeCell ref="D981:H981"/>
    <mergeCell ref="B982:C982"/>
    <mergeCell ref="D982:H982"/>
    <mergeCell ref="B983:C983"/>
    <mergeCell ref="D983:H983"/>
    <mergeCell ref="B984:C984"/>
    <mergeCell ref="D984:H984"/>
    <mergeCell ref="B985:C985"/>
    <mergeCell ref="D985:H985"/>
    <mergeCell ref="B986:C986"/>
    <mergeCell ref="D986:H986"/>
    <mergeCell ref="B987:C987"/>
    <mergeCell ref="D987:H987"/>
    <mergeCell ref="B988:C988"/>
    <mergeCell ref="D988:H988"/>
    <mergeCell ref="B989:H989"/>
    <mergeCell ref="B990:C990"/>
    <mergeCell ref="D990:H990"/>
    <mergeCell ref="B991:C991"/>
    <mergeCell ref="D991:H991"/>
    <mergeCell ref="B992:C992"/>
    <mergeCell ref="D992:H992"/>
    <mergeCell ref="B993:C993"/>
    <mergeCell ref="D993:H993"/>
    <mergeCell ref="B994:C994"/>
    <mergeCell ref="D994:H994"/>
    <mergeCell ref="B995:C995"/>
    <mergeCell ref="D995:H995"/>
    <mergeCell ref="B996:C996"/>
    <mergeCell ref="D996:H996"/>
    <mergeCell ref="B997:C997"/>
    <mergeCell ref="D997:H997"/>
    <mergeCell ref="B1019:C1019"/>
    <mergeCell ref="D1019:H1019"/>
    <mergeCell ref="B1020:C1020"/>
    <mergeCell ref="D1020:H1020"/>
    <mergeCell ref="B1021:C1021"/>
    <mergeCell ref="D1021:H1021"/>
    <mergeCell ref="B1000:H1000"/>
    <mergeCell ref="B1001:C1001"/>
    <mergeCell ref="D1001:H1001"/>
    <mergeCell ref="B1002:C1002"/>
    <mergeCell ref="D1002:H1002"/>
    <mergeCell ref="B1003:C1003"/>
    <mergeCell ref="D1003:H1003"/>
    <mergeCell ref="B1004:C1004"/>
    <mergeCell ref="D1004:H1004"/>
    <mergeCell ref="B1005:C1005"/>
    <mergeCell ref="D1005:H1005"/>
    <mergeCell ref="B1006:C1006"/>
    <mergeCell ref="D1006:H1006"/>
    <mergeCell ref="B1007:C1007"/>
    <mergeCell ref="D1007:H1007"/>
    <mergeCell ref="B1008:C1008"/>
    <mergeCell ref="B1010:C1010"/>
    <mergeCell ref="D1010:H1010"/>
    <mergeCell ref="B1041:C1041"/>
    <mergeCell ref="D1041:H1041"/>
    <mergeCell ref="B1042:C1042"/>
    <mergeCell ref="D1042:H1042"/>
    <mergeCell ref="B1043:C1043"/>
    <mergeCell ref="D1043:H1043"/>
    <mergeCell ref="B1022:H1022"/>
    <mergeCell ref="B1023:C1023"/>
    <mergeCell ref="D1023:H1023"/>
    <mergeCell ref="B1024:C1024"/>
    <mergeCell ref="D1024:H1024"/>
    <mergeCell ref="B1025:C1025"/>
    <mergeCell ref="D1025:H1025"/>
    <mergeCell ref="B1026:C1026"/>
    <mergeCell ref="D1026:H1026"/>
    <mergeCell ref="B1027:C1027"/>
    <mergeCell ref="D1027:H1027"/>
    <mergeCell ref="B1028:C1028"/>
    <mergeCell ref="D1028:H1028"/>
    <mergeCell ref="B1029:C1029"/>
    <mergeCell ref="D1029:H1029"/>
    <mergeCell ref="B1030:C1030"/>
    <mergeCell ref="D1030:H1030"/>
    <mergeCell ref="B1031:C1031"/>
    <mergeCell ref="D1031:H1031"/>
    <mergeCell ref="B1032:C1032"/>
    <mergeCell ref="D1032:H1032"/>
    <mergeCell ref="B876:C876"/>
    <mergeCell ref="D876:H876"/>
    <mergeCell ref="B877:C877"/>
    <mergeCell ref="D877:H877"/>
    <mergeCell ref="B1033:H1033"/>
    <mergeCell ref="B1034:C1034"/>
    <mergeCell ref="D1034:H1034"/>
    <mergeCell ref="B1035:C1035"/>
    <mergeCell ref="D1035:H1035"/>
    <mergeCell ref="B1036:C1036"/>
    <mergeCell ref="D1036:H1036"/>
    <mergeCell ref="B1037:C1037"/>
    <mergeCell ref="D1037:H1037"/>
    <mergeCell ref="B1038:C1038"/>
    <mergeCell ref="D1038:H1038"/>
    <mergeCell ref="B1039:C1039"/>
    <mergeCell ref="D1039:H1039"/>
    <mergeCell ref="B1011:H1011"/>
    <mergeCell ref="B1012:C1012"/>
    <mergeCell ref="D1012:H1012"/>
    <mergeCell ref="B1013:C1013"/>
    <mergeCell ref="D1013:H1013"/>
    <mergeCell ref="B1014:C1014"/>
    <mergeCell ref="D1014:H1014"/>
    <mergeCell ref="B1015:C1015"/>
    <mergeCell ref="D1015:H1015"/>
    <mergeCell ref="B1016:C1016"/>
    <mergeCell ref="D1016:H1016"/>
    <mergeCell ref="B1017:C1017"/>
    <mergeCell ref="D1017:H1017"/>
    <mergeCell ref="B1018:C1018"/>
    <mergeCell ref="D1018:H1018"/>
    <mergeCell ref="B867:H867"/>
    <mergeCell ref="B868:C868"/>
    <mergeCell ref="D868:H868"/>
    <mergeCell ref="B869:C869"/>
    <mergeCell ref="D869:H869"/>
    <mergeCell ref="B870:C870"/>
    <mergeCell ref="D870:H870"/>
    <mergeCell ref="B871:C871"/>
    <mergeCell ref="D871:H871"/>
    <mergeCell ref="B872:C872"/>
    <mergeCell ref="D872:H872"/>
    <mergeCell ref="B873:C873"/>
    <mergeCell ref="D873:H873"/>
    <mergeCell ref="B874:C874"/>
    <mergeCell ref="D874:H874"/>
    <mergeCell ref="B875:C875"/>
    <mergeCell ref="D875:H875"/>
    <mergeCell ref="B898:C898"/>
    <mergeCell ref="D898:H898"/>
    <mergeCell ref="B899:C899"/>
    <mergeCell ref="D899:H899"/>
    <mergeCell ref="B878:H878"/>
    <mergeCell ref="B879:C879"/>
    <mergeCell ref="D879:H879"/>
    <mergeCell ref="B880:C880"/>
    <mergeCell ref="D880:H880"/>
    <mergeCell ref="B881:C881"/>
    <mergeCell ref="D881:H881"/>
    <mergeCell ref="B882:C882"/>
    <mergeCell ref="D882:H882"/>
    <mergeCell ref="B883:C883"/>
    <mergeCell ref="D883:H883"/>
    <mergeCell ref="B884:C884"/>
    <mergeCell ref="D884:H884"/>
    <mergeCell ref="B885:C885"/>
    <mergeCell ref="D885:H885"/>
    <mergeCell ref="B886:C886"/>
    <mergeCell ref="D886:H886"/>
    <mergeCell ref="B887:C887"/>
    <mergeCell ref="D887:H887"/>
    <mergeCell ref="B888:C888"/>
    <mergeCell ref="D888:H888"/>
    <mergeCell ref="B932:C932"/>
    <mergeCell ref="D932:H932"/>
    <mergeCell ref="B900:H900"/>
    <mergeCell ref="B901:C901"/>
    <mergeCell ref="D901:H901"/>
    <mergeCell ref="B902:C902"/>
    <mergeCell ref="D902:H902"/>
    <mergeCell ref="B903:C903"/>
    <mergeCell ref="D903:H903"/>
    <mergeCell ref="B904:C904"/>
    <mergeCell ref="D904:H904"/>
    <mergeCell ref="B905:C905"/>
    <mergeCell ref="D905:H905"/>
    <mergeCell ref="B906:C906"/>
    <mergeCell ref="D906:H906"/>
    <mergeCell ref="B907:C907"/>
    <mergeCell ref="D907:H907"/>
    <mergeCell ref="B908:C908"/>
    <mergeCell ref="D908:H908"/>
    <mergeCell ref="B909:C909"/>
    <mergeCell ref="D909:H909"/>
    <mergeCell ref="B910:C910"/>
    <mergeCell ref="D910:H910"/>
    <mergeCell ref="B923:C923"/>
    <mergeCell ref="D923:H923"/>
    <mergeCell ref="B924:C924"/>
    <mergeCell ref="D924:H924"/>
    <mergeCell ref="B925:C925"/>
    <mergeCell ref="D925:H925"/>
    <mergeCell ref="B926:C926"/>
    <mergeCell ref="D926:H926"/>
    <mergeCell ref="B927:C927"/>
    <mergeCell ref="D927:H927"/>
    <mergeCell ref="B928:C928"/>
    <mergeCell ref="D928:H928"/>
    <mergeCell ref="B929:C929"/>
    <mergeCell ref="D929:H929"/>
    <mergeCell ref="B930:C930"/>
    <mergeCell ref="D930:H930"/>
    <mergeCell ref="B931:C931"/>
    <mergeCell ref="D931:H931"/>
    <mergeCell ref="B914:C914"/>
    <mergeCell ref="D914:H914"/>
    <mergeCell ref="B915:C915"/>
    <mergeCell ref="D915:H915"/>
    <mergeCell ref="B916:C916"/>
    <mergeCell ref="D916:H916"/>
    <mergeCell ref="B917:C917"/>
    <mergeCell ref="D917:H917"/>
    <mergeCell ref="B918:C918"/>
    <mergeCell ref="D918:H918"/>
    <mergeCell ref="B919:C919"/>
    <mergeCell ref="D919:H919"/>
    <mergeCell ref="B920:C920"/>
    <mergeCell ref="D920:H920"/>
    <mergeCell ref="B921:C921"/>
    <mergeCell ref="D921:H921"/>
    <mergeCell ref="B922:H922"/>
    <mergeCell ref="B862:C862"/>
    <mergeCell ref="D862:H862"/>
    <mergeCell ref="B863:C863"/>
    <mergeCell ref="D863:H863"/>
    <mergeCell ref="B864:C864"/>
    <mergeCell ref="D864:H864"/>
    <mergeCell ref="B865:C865"/>
    <mergeCell ref="D865:H865"/>
    <mergeCell ref="B866:C866"/>
    <mergeCell ref="D866:H866"/>
    <mergeCell ref="B911:H911"/>
    <mergeCell ref="B912:C912"/>
    <mergeCell ref="D912:H912"/>
    <mergeCell ref="B913:C913"/>
    <mergeCell ref="D913:H913"/>
    <mergeCell ref="B889:H889"/>
    <mergeCell ref="B890:C890"/>
    <mergeCell ref="D890:H890"/>
    <mergeCell ref="B891:C891"/>
    <mergeCell ref="D891:H891"/>
    <mergeCell ref="B892:C892"/>
    <mergeCell ref="D892:H892"/>
    <mergeCell ref="B893:C893"/>
    <mergeCell ref="D893:H893"/>
    <mergeCell ref="B894:C894"/>
    <mergeCell ref="D894:H894"/>
    <mergeCell ref="B895:C895"/>
    <mergeCell ref="D895:H895"/>
    <mergeCell ref="B896:C896"/>
    <mergeCell ref="D896:H896"/>
    <mergeCell ref="B897:C897"/>
    <mergeCell ref="D897:H897"/>
    <mergeCell ref="B819:C819"/>
    <mergeCell ref="D819:H819"/>
    <mergeCell ref="B820:C820"/>
    <mergeCell ref="D820:H820"/>
    <mergeCell ref="B821:C821"/>
    <mergeCell ref="D821:H821"/>
    <mergeCell ref="B856:H856"/>
    <mergeCell ref="B857:C857"/>
    <mergeCell ref="D857:H857"/>
    <mergeCell ref="B858:C858"/>
    <mergeCell ref="D858:H858"/>
    <mergeCell ref="B859:C859"/>
    <mergeCell ref="D859:H859"/>
    <mergeCell ref="B860:C860"/>
    <mergeCell ref="D860:H860"/>
    <mergeCell ref="D852:H852"/>
    <mergeCell ref="B853:C853"/>
    <mergeCell ref="D853:H853"/>
    <mergeCell ref="B834:H834"/>
    <mergeCell ref="B835:C835"/>
    <mergeCell ref="D835:H835"/>
    <mergeCell ref="B837:C837"/>
    <mergeCell ref="D837:H837"/>
    <mergeCell ref="B841:C841"/>
    <mergeCell ref="D841:H841"/>
    <mergeCell ref="B842:C842"/>
    <mergeCell ref="D842:H842"/>
    <mergeCell ref="B843:C843"/>
    <mergeCell ref="D843:H843"/>
    <mergeCell ref="B844:C844"/>
    <mergeCell ref="D844:H844"/>
    <mergeCell ref="B838:C838"/>
    <mergeCell ref="B810:C810"/>
    <mergeCell ref="D810:H810"/>
    <mergeCell ref="B811:H811"/>
    <mergeCell ref="B812:C812"/>
    <mergeCell ref="D812:H812"/>
    <mergeCell ref="B813:C813"/>
    <mergeCell ref="D813:H813"/>
    <mergeCell ref="B814:C814"/>
    <mergeCell ref="D814:H814"/>
    <mergeCell ref="B815:C815"/>
    <mergeCell ref="D815:H815"/>
    <mergeCell ref="B816:C816"/>
    <mergeCell ref="D816:H816"/>
    <mergeCell ref="B817:C817"/>
    <mergeCell ref="D817:H817"/>
    <mergeCell ref="B818:C818"/>
    <mergeCell ref="D818:H818"/>
    <mergeCell ref="B801:C801"/>
    <mergeCell ref="D801:H801"/>
    <mergeCell ref="B802:C802"/>
    <mergeCell ref="D802:H802"/>
    <mergeCell ref="B803:C803"/>
    <mergeCell ref="D803:H803"/>
    <mergeCell ref="B804:C804"/>
    <mergeCell ref="D804:H804"/>
    <mergeCell ref="B805:C805"/>
    <mergeCell ref="D805:H805"/>
    <mergeCell ref="B806:C806"/>
    <mergeCell ref="D806:H806"/>
    <mergeCell ref="B807:C807"/>
    <mergeCell ref="D807:H807"/>
    <mergeCell ref="B808:C808"/>
    <mergeCell ref="D808:H808"/>
    <mergeCell ref="B809:C809"/>
    <mergeCell ref="D809:H809"/>
    <mergeCell ref="B792:C792"/>
    <mergeCell ref="D792:H792"/>
    <mergeCell ref="B793:C793"/>
    <mergeCell ref="D793:H793"/>
    <mergeCell ref="B794:C794"/>
    <mergeCell ref="D794:H794"/>
    <mergeCell ref="B795:C795"/>
    <mergeCell ref="D795:H795"/>
    <mergeCell ref="B796:C796"/>
    <mergeCell ref="D796:H796"/>
    <mergeCell ref="B797:C797"/>
    <mergeCell ref="D797:H797"/>
    <mergeCell ref="B798:C798"/>
    <mergeCell ref="D798:H798"/>
    <mergeCell ref="B799:C799"/>
    <mergeCell ref="D799:H799"/>
    <mergeCell ref="B800:H800"/>
    <mergeCell ref="B783:C783"/>
    <mergeCell ref="D783:H783"/>
    <mergeCell ref="B784:C784"/>
    <mergeCell ref="D784:H784"/>
    <mergeCell ref="B785:C785"/>
    <mergeCell ref="D785:H785"/>
    <mergeCell ref="B786:C786"/>
    <mergeCell ref="D786:H786"/>
    <mergeCell ref="B787:C787"/>
    <mergeCell ref="D787:H787"/>
    <mergeCell ref="B788:C788"/>
    <mergeCell ref="D788:H788"/>
    <mergeCell ref="B789:H789"/>
    <mergeCell ref="B790:C790"/>
    <mergeCell ref="D790:H790"/>
    <mergeCell ref="B791:C791"/>
    <mergeCell ref="D791:H791"/>
    <mergeCell ref="B774:C774"/>
    <mergeCell ref="D774:H774"/>
    <mergeCell ref="B775:C775"/>
    <mergeCell ref="D775:H775"/>
    <mergeCell ref="B776:C776"/>
    <mergeCell ref="D776:H776"/>
    <mergeCell ref="B777:C777"/>
    <mergeCell ref="D777:H777"/>
    <mergeCell ref="B778:H778"/>
    <mergeCell ref="B779:C779"/>
    <mergeCell ref="D779:H779"/>
    <mergeCell ref="B780:C780"/>
    <mergeCell ref="D780:H780"/>
    <mergeCell ref="B781:C781"/>
    <mergeCell ref="D781:H781"/>
    <mergeCell ref="B782:C782"/>
    <mergeCell ref="D782:H782"/>
    <mergeCell ref="B765:C765"/>
    <mergeCell ref="D765:H765"/>
    <mergeCell ref="B766:C766"/>
    <mergeCell ref="D766:H766"/>
    <mergeCell ref="B767:H767"/>
    <mergeCell ref="B768:C768"/>
    <mergeCell ref="D768:H768"/>
    <mergeCell ref="B769:C769"/>
    <mergeCell ref="D769:H769"/>
    <mergeCell ref="B770:C770"/>
    <mergeCell ref="D770:H770"/>
    <mergeCell ref="B771:C771"/>
    <mergeCell ref="D771:H771"/>
    <mergeCell ref="B772:C772"/>
    <mergeCell ref="D772:H772"/>
    <mergeCell ref="B773:C773"/>
    <mergeCell ref="D773:H773"/>
    <mergeCell ref="D755:H755"/>
    <mergeCell ref="B756:H756"/>
    <mergeCell ref="B757:C757"/>
    <mergeCell ref="D757:H757"/>
    <mergeCell ref="B758:C758"/>
    <mergeCell ref="D758:H758"/>
    <mergeCell ref="B759:C759"/>
    <mergeCell ref="D759:H759"/>
    <mergeCell ref="B760:C760"/>
    <mergeCell ref="D760:H760"/>
    <mergeCell ref="B761:C761"/>
    <mergeCell ref="D761:H761"/>
    <mergeCell ref="B762:C762"/>
    <mergeCell ref="D762:H762"/>
    <mergeCell ref="B763:C763"/>
    <mergeCell ref="D763:H763"/>
    <mergeCell ref="B764:C764"/>
    <mergeCell ref="D764:H764"/>
    <mergeCell ref="B704:C704"/>
    <mergeCell ref="D704:H704"/>
    <mergeCell ref="B705:C705"/>
    <mergeCell ref="D705:H705"/>
    <mergeCell ref="B706:C706"/>
    <mergeCell ref="D706:H706"/>
    <mergeCell ref="B707:C707"/>
    <mergeCell ref="D707:H707"/>
    <mergeCell ref="B708:C708"/>
    <mergeCell ref="D708:H708"/>
    <mergeCell ref="B709:C709"/>
    <mergeCell ref="D709:H709"/>
    <mergeCell ref="B710:C710"/>
    <mergeCell ref="D710:H710"/>
    <mergeCell ref="B745:H745"/>
    <mergeCell ref="B746:C746"/>
    <mergeCell ref="D746:H746"/>
    <mergeCell ref="D727:H727"/>
    <mergeCell ref="B724:C724"/>
    <mergeCell ref="D724:H724"/>
    <mergeCell ref="B725:C725"/>
    <mergeCell ref="D725:H725"/>
    <mergeCell ref="B726:C726"/>
    <mergeCell ref="D726:H726"/>
    <mergeCell ref="B732:C732"/>
    <mergeCell ref="D732:H732"/>
    <mergeCell ref="B733:C733"/>
    <mergeCell ref="D733:H733"/>
    <mergeCell ref="B730:C730"/>
    <mergeCell ref="D730:H730"/>
    <mergeCell ref="B731:C731"/>
    <mergeCell ref="D731:H731"/>
    <mergeCell ref="B695:C695"/>
    <mergeCell ref="D695:H695"/>
    <mergeCell ref="B696:C696"/>
    <mergeCell ref="D696:H696"/>
    <mergeCell ref="B697:C697"/>
    <mergeCell ref="D697:H697"/>
    <mergeCell ref="B698:C698"/>
    <mergeCell ref="D698:H698"/>
    <mergeCell ref="B699:C699"/>
    <mergeCell ref="D699:H699"/>
    <mergeCell ref="B700:H700"/>
    <mergeCell ref="B701:C701"/>
    <mergeCell ref="D701:H701"/>
    <mergeCell ref="B702:C702"/>
    <mergeCell ref="D702:H702"/>
    <mergeCell ref="B703:C703"/>
    <mergeCell ref="D703:H703"/>
    <mergeCell ref="B686:C686"/>
    <mergeCell ref="D686:H686"/>
    <mergeCell ref="B687:C687"/>
    <mergeCell ref="D687:H687"/>
    <mergeCell ref="B688:C688"/>
    <mergeCell ref="D688:H688"/>
    <mergeCell ref="B689:H689"/>
    <mergeCell ref="B690:C690"/>
    <mergeCell ref="D690:H690"/>
    <mergeCell ref="B691:C691"/>
    <mergeCell ref="D691:H691"/>
    <mergeCell ref="B692:C692"/>
    <mergeCell ref="D692:H692"/>
    <mergeCell ref="B693:C693"/>
    <mergeCell ref="D693:H693"/>
    <mergeCell ref="B694:C694"/>
    <mergeCell ref="D694:H694"/>
    <mergeCell ref="B677:C677"/>
    <mergeCell ref="D677:H677"/>
    <mergeCell ref="B678:H678"/>
    <mergeCell ref="B679:C679"/>
    <mergeCell ref="D679:H679"/>
    <mergeCell ref="B680:C680"/>
    <mergeCell ref="D680:H680"/>
    <mergeCell ref="B681:C681"/>
    <mergeCell ref="D681:H681"/>
    <mergeCell ref="B682:C682"/>
    <mergeCell ref="D682:H682"/>
    <mergeCell ref="B683:C683"/>
    <mergeCell ref="D683:H683"/>
    <mergeCell ref="B684:C684"/>
    <mergeCell ref="D684:H684"/>
    <mergeCell ref="B685:C685"/>
    <mergeCell ref="D685:H685"/>
    <mergeCell ref="B668:C668"/>
    <mergeCell ref="D668:H668"/>
    <mergeCell ref="B669:C669"/>
    <mergeCell ref="D669:H669"/>
    <mergeCell ref="B670:C670"/>
    <mergeCell ref="D670:H670"/>
    <mergeCell ref="B671:C671"/>
    <mergeCell ref="D671:H671"/>
    <mergeCell ref="B672:C672"/>
    <mergeCell ref="D672:H672"/>
    <mergeCell ref="B673:C673"/>
    <mergeCell ref="D673:H673"/>
    <mergeCell ref="B674:C674"/>
    <mergeCell ref="D674:H674"/>
    <mergeCell ref="B675:C675"/>
    <mergeCell ref="D675:H675"/>
    <mergeCell ref="B676:C676"/>
    <mergeCell ref="D676:H676"/>
    <mergeCell ref="B659:C659"/>
    <mergeCell ref="D659:H659"/>
    <mergeCell ref="B660:C660"/>
    <mergeCell ref="D660:H660"/>
    <mergeCell ref="B661:C661"/>
    <mergeCell ref="D661:H661"/>
    <mergeCell ref="B662:C662"/>
    <mergeCell ref="D662:H662"/>
    <mergeCell ref="B663:C663"/>
    <mergeCell ref="D663:H663"/>
    <mergeCell ref="B664:C664"/>
    <mergeCell ref="D664:H664"/>
    <mergeCell ref="B665:C665"/>
    <mergeCell ref="D665:H665"/>
    <mergeCell ref="B666:C666"/>
    <mergeCell ref="D666:H666"/>
    <mergeCell ref="B667:H667"/>
    <mergeCell ref="B650:C650"/>
    <mergeCell ref="D650:H650"/>
    <mergeCell ref="B651:C651"/>
    <mergeCell ref="D651:H651"/>
    <mergeCell ref="B652:C652"/>
    <mergeCell ref="D652:H652"/>
    <mergeCell ref="B653:C653"/>
    <mergeCell ref="D653:H653"/>
    <mergeCell ref="B654:C654"/>
    <mergeCell ref="D654:H654"/>
    <mergeCell ref="B655:C655"/>
    <mergeCell ref="D655:H655"/>
    <mergeCell ref="B656:H656"/>
    <mergeCell ref="B657:C657"/>
    <mergeCell ref="D657:H657"/>
    <mergeCell ref="B658:C658"/>
    <mergeCell ref="D658:H658"/>
    <mergeCell ref="B593:C593"/>
    <mergeCell ref="D593:E593"/>
    <mergeCell ref="F593:G593"/>
    <mergeCell ref="B594:C594"/>
    <mergeCell ref="D594:E594"/>
    <mergeCell ref="F594:G594"/>
    <mergeCell ref="B595:C595"/>
    <mergeCell ref="D595:E595"/>
    <mergeCell ref="F595:G595"/>
    <mergeCell ref="B634:H634"/>
    <mergeCell ref="B635:C635"/>
    <mergeCell ref="D635:H635"/>
    <mergeCell ref="B636:C636"/>
    <mergeCell ref="D636:H636"/>
    <mergeCell ref="B637:C637"/>
    <mergeCell ref="D637:H637"/>
    <mergeCell ref="B638:C638"/>
    <mergeCell ref="D638:H638"/>
    <mergeCell ref="B604:C604"/>
    <mergeCell ref="D604:E604"/>
    <mergeCell ref="F604:G604"/>
    <mergeCell ref="B605:C605"/>
    <mergeCell ref="D605:E605"/>
    <mergeCell ref="F605:G605"/>
    <mergeCell ref="B606:C606"/>
    <mergeCell ref="D606:E606"/>
    <mergeCell ref="F606:G606"/>
    <mergeCell ref="B607:C607"/>
    <mergeCell ref="D607:E607"/>
    <mergeCell ref="F607:G607"/>
    <mergeCell ref="B597:C597"/>
    <mergeCell ref="D597:H597"/>
    <mergeCell ref="B587:C587"/>
    <mergeCell ref="D587:E587"/>
    <mergeCell ref="F587:G587"/>
    <mergeCell ref="B588:C588"/>
    <mergeCell ref="D588:E588"/>
    <mergeCell ref="F588:G588"/>
    <mergeCell ref="B589:C589"/>
    <mergeCell ref="D589:E589"/>
    <mergeCell ref="F589:G589"/>
    <mergeCell ref="B590:C590"/>
    <mergeCell ref="D590:E590"/>
    <mergeCell ref="F590:G590"/>
    <mergeCell ref="B591:C591"/>
    <mergeCell ref="D591:E591"/>
    <mergeCell ref="F591:G591"/>
    <mergeCell ref="B592:C592"/>
    <mergeCell ref="D592:E592"/>
    <mergeCell ref="F592:G592"/>
    <mergeCell ref="F579:G579"/>
    <mergeCell ref="B580:C580"/>
    <mergeCell ref="D580:E580"/>
    <mergeCell ref="F580:G580"/>
    <mergeCell ref="B581:C581"/>
    <mergeCell ref="D581:E581"/>
    <mergeCell ref="F581:G581"/>
    <mergeCell ref="B582:C582"/>
    <mergeCell ref="D582:E582"/>
    <mergeCell ref="F582:G582"/>
    <mergeCell ref="B583:C583"/>
    <mergeCell ref="D583:E583"/>
    <mergeCell ref="F583:G583"/>
    <mergeCell ref="B585:C585"/>
    <mergeCell ref="D585:H585"/>
    <mergeCell ref="B586:C586"/>
    <mergeCell ref="D586:E586"/>
    <mergeCell ref="F586:G586"/>
    <mergeCell ref="B530:C530"/>
    <mergeCell ref="D530:E530"/>
    <mergeCell ref="F530:G530"/>
    <mergeCell ref="B531:C531"/>
    <mergeCell ref="D531:E531"/>
    <mergeCell ref="F531:G531"/>
    <mergeCell ref="B532:C532"/>
    <mergeCell ref="D532:E532"/>
    <mergeCell ref="F532:G532"/>
    <mergeCell ref="B533:C533"/>
    <mergeCell ref="D533:E533"/>
    <mergeCell ref="F533:G533"/>
    <mergeCell ref="B573:C573"/>
    <mergeCell ref="D573:H573"/>
    <mergeCell ref="B574:C574"/>
    <mergeCell ref="D574:E574"/>
    <mergeCell ref="F574:G574"/>
    <mergeCell ref="B561:C561"/>
    <mergeCell ref="D561:H561"/>
    <mergeCell ref="B562:C562"/>
    <mergeCell ref="D562:E562"/>
    <mergeCell ref="F562:G562"/>
    <mergeCell ref="B563:C563"/>
    <mergeCell ref="D563:E563"/>
    <mergeCell ref="F563:G563"/>
    <mergeCell ref="B564:C564"/>
    <mergeCell ref="D564:E564"/>
    <mergeCell ref="F564:G564"/>
    <mergeCell ref="B565:C565"/>
    <mergeCell ref="D565:E565"/>
    <mergeCell ref="F565:G565"/>
    <mergeCell ref="B566:C566"/>
    <mergeCell ref="B524:C524"/>
    <mergeCell ref="D524:E524"/>
    <mergeCell ref="F524:G524"/>
    <mergeCell ref="B525:C525"/>
    <mergeCell ref="D525:E525"/>
    <mergeCell ref="F525:G525"/>
    <mergeCell ref="B526:C526"/>
    <mergeCell ref="D526:E526"/>
    <mergeCell ref="F526:G526"/>
    <mergeCell ref="B527:C527"/>
    <mergeCell ref="D527:E527"/>
    <mergeCell ref="F527:G527"/>
    <mergeCell ref="B528:C528"/>
    <mergeCell ref="D528:E528"/>
    <mergeCell ref="F528:G528"/>
    <mergeCell ref="B529:C529"/>
    <mergeCell ref="D529:E529"/>
    <mergeCell ref="F529:G529"/>
    <mergeCell ref="B517:C517"/>
    <mergeCell ref="D517:E517"/>
    <mergeCell ref="F517:G517"/>
    <mergeCell ref="B518:C518"/>
    <mergeCell ref="D518:E518"/>
    <mergeCell ref="F518:G518"/>
    <mergeCell ref="B519:C519"/>
    <mergeCell ref="D519:E519"/>
    <mergeCell ref="F519:G519"/>
    <mergeCell ref="B520:C520"/>
    <mergeCell ref="D520:E520"/>
    <mergeCell ref="F520:G520"/>
    <mergeCell ref="B521:C521"/>
    <mergeCell ref="D521:E521"/>
    <mergeCell ref="F521:G521"/>
    <mergeCell ref="B523:C523"/>
    <mergeCell ref="D523:H523"/>
    <mergeCell ref="B567:C567"/>
    <mergeCell ref="D567:E567"/>
    <mergeCell ref="F567:G567"/>
    <mergeCell ref="B568:C568"/>
    <mergeCell ref="D568:E568"/>
    <mergeCell ref="F568:G568"/>
    <mergeCell ref="B569:C569"/>
    <mergeCell ref="D569:E569"/>
    <mergeCell ref="F569:G569"/>
    <mergeCell ref="B570:C570"/>
    <mergeCell ref="D570:E570"/>
    <mergeCell ref="F570:G570"/>
    <mergeCell ref="B571:C571"/>
    <mergeCell ref="D571:E571"/>
    <mergeCell ref="F571:G571"/>
    <mergeCell ref="B511:C511"/>
    <mergeCell ref="D511:H511"/>
    <mergeCell ref="B512:C512"/>
    <mergeCell ref="D512:E512"/>
    <mergeCell ref="F512:G512"/>
    <mergeCell ref="B513:C513"/>
    <mergeCell ref="D513:E513"/>
    <mergeCell ref="F513:G513"/>
    <mergeCell ref="B514:C514"/>
    <mergeCell ref="D514:E514"/>
    <mergeCell ref="F514:G514"/>
    <mergeCell ref="B515:C515"/>
    <mergeCell ref="D515:E515"/>
    <mergeCell ref="F515:G515"/>
    <mergeCell ref="B516:C516"/>
    <mergeCell ref="D516:E516"/>
    <mergeCell ref="F516:G516"/>
    <mergeCell ref="B603:C603"/>
    <mergeCell ref="D603:E603"/>
    <mergeCell ref="F603:G603"/>
    <mergeCell ref="B575:C575"/>
    <mergeCell ref="D575:E575"/>
    <mergeCell ref="F575:G575"/>
    <mergeCell ref="B576:C576"/>
    <mergeCell ref="D576:E576"/>
    <mergeCell ref="F576:G576"/>
    <mergeCell ref="B577:C577"/>
    <mergeCell ref="D577:E577"/>
    <mergeCell ref="F577:G577"/>
    <mergeCell ref="B578:C578"/>
    <mergeCell ref="D578:E578"/>
    <mergeCell ref="F578:G578"/>
    <mergeCell ref="B579:C579"/>
    <mergeCell ref="D579:E579"/>
    <mergeCell ref="B598:C598"/>
    <mergeCell ref="D598:E598"/>
    <mergeCell ref="F598:G598"/>
    <mergeCell ref="B599:C599"/>
    <mergeCell ref="D599:E599"/>
    <mergeCell ref="F599:G599"/>
    <mergeCell ref="B600:C600"/>
    <mergeCell ref="D600:E600"/>
    <mergeCell ref="F600:G600"/>
    <mergeCell ref="B601:C601"/>
    <mergeCell ref="D601:E601"/>
    <mergeCell ref="F601:G601"/>
    <mergeCell ref="B602:C602"/>
    <mergeCell ref="D602:E602"/>
    <mergeCell ref="F602:G602"/>
    <mergeCell ref="D566:E566"/>
    <mergeCell ref="F566:G566"/>
    <mergeCell ref="B554:C554"/>
    <mergeCell ref="D554:E554"/>
    <mergeCell ref="F554:G554"/>
    <mergeCell ref="B555:C555"/>
    <mergeCell ref="D555:E555"/>
    <mergeCell ref="F555:G555"/>
    <mergeCell ref="B556:C556"/>
    <mergeCell ref="D556:E556"/>
    <mergeCell ref="F556:G556"/>
    <mergeCell ref="B557:C557"/>
    <mergeCell ref="D557:E557"/>
    <mergeCell ref="F557:G557"/>
    <mergeCell ref="B558:C558"/>
    <mergeCell ref="D558:E558"/>
    <mergeCell ref="F558:G558"/>
    <mergeCell ref="B559:C559"/>
    <mergeCell ref="D559:E559"/>
    <mergeCell ref="F559:G559"/>
    <mergeCell ref="C1727:D1727"/>
    <mergeCell ref="C1728:D1728"/>
    <mergeCell ref="C1725:D1725"/>
    <mergeCell ref="C1726:D1726"/>
    <mergeCell ref="B938:C938"/>
    <mergeCell ref="D938:H938"/>
    <mergeCell ref="B939:C939"/>
    <mergeCell ref="D939:H939"/>
    <mergeCell ref="B940:C940"/>
    <mergeCell ref="D940:H940"/>
    <mergeCell ref="B941:C941"/>
    <mergeCell ref="D941:H941"/>
    <mergeCell ref="B942:C942"/>
    <mergeCell ref="D942:H942"/>
    <mergeCell ref="B1161:C1161"/>
    <mergeCell ref="D1161:H1161"/>
    <mergeCell ref="B1162:C1162"/>
    <mergeCell ref="D1162:H1162"/>
    <mergeCell ref="B1163:C1163"/>
    <mergeCell ref="D1163:H1163"/>
    <mergeCell ref="B1164:C1164"/>
    <mergeCell ref="D1164:H1164"/>
    <mergeCell ref="B1165:C1165"/>
    <mergeCell ref="D1165:H1165"/>
    <mergeCell ref="D1156:H1156"/>
    <mergeCell ref="B1157:C1157"/>
    <mergeCell ref="D1157:H1157"/>
    <mergeCell ref="B1158:C1158"/>
    <mergeCell ref="D1158:H1158"/>
    <mergeCell ref="D1008:H1008"/>
    <mergeCell ref="B1009:C1009"/>
    <mergeCell ref="D1009:H1009"/>
    <mergeCell ref="B965:C965"/>
    <mergeCell ref="D965:H965"/>
    <mergeCell ref="B966:C966"/>
    <mergeCell ref="D966:H966"/>
    <mergeCell ref="B956:H956"/>
    <mergeCell ref="B1044:H1044"/>
    <mergeCell ref="B1045:C1045"/>
    <mergeCell ref="D1045:H1045"/>
    <mergeCell ref="B855:C855"/>
    <mergeCell ref="D855:H855"/>
    <mergeCell ref="B955:C955"/>
    <mergeCell ref="D955:H955"/>
    <mergeCell ref="B933:H933"/>
    <mergeCell ref="B934:C934"/>
    <mergeCell ref="D934:H934"/>
    <mergeCell ref="B935:C935"/>
    <mergeCell ref="D935:H935"/>
    <mergeCell ref="B936:C936"/>
    <mergeCell ref="D936:H936"/>
    <mergeCell ref="B937:C937"/>
    <mergeCell ref="D937:H937"/>
    <mergeCell ref="B945:H945"/>
    <mergeCell ref="B946:C946"/>
    <mergeCell ref="D946:H946"/>
    <mergeCell ref="B947:C947"/>
    <mergeCell ref="B958:C958"/>
    <mergeCell ref="D958:H958"/>
    <mergeCell ref="B959:C959"/>
    <mergeCell ref="B943:C943"/>
    <mergeCell ref="D943:H943"/>
    <mergeCell ref="B861:C861"/>
    <mergeCell ref="D861:H861"/>
    <mergeCell ref="B960:C960"/>
    <mergeCell ref="D960:H960"/>
    <mergeCell ref="B961:C961"/>
    <mergeCell ref="D961:H961"/>
    <mergeCell ref="B962:C962"/>
    <mergeCell ref="D962:H962"/>
    <mergeCell ref="B963:C963"/>
    <mergeCell ref="D963:H963"/>
    <mergeCell ref="B1057:C1057"/>
    <mergeCell ref="D1057:H1057"/>
    <mergeCell ref="B1051:C1051"/>
    <mergeCell ref="D1051:H1051"/>
    <mergeCell ref="B1052:C1052"/>
    <mergeCell ref="D1052:H1052"/>
    <mergeCell ref="B1053:C1053"/>
    <mergeCell ref="D1053:H1053"/>
    <mergeCell ref="B1054:C1054"/>
    <mergeCell ref="D1054:H1054"/>
    <mergeCell ref="B1047:C1047"/>
    <mergeCell ref="D1047:H1047"/>
    <mergeCell ref="B1048:C1048"/>
    <mergeCell ref="D1048:H1048"/>
    <mergeCell ref="B1049:C1049"/>
    <mergeCell ref="D1049:H1049"/>
    <mergeCell ref="B1050:C1050"/>
    <mergeCell ref="D1050:H1050"/>
    <mergeCell ref="B1040:C1040"/>
    <mergeCell ref="D1040:H1040"/>
    <mergeCell ref="B1046:C1046"/>
    <mergeCell ref="D1046:H1046"/>
    <mergeCell ref="B964:C964"/>
    <mergeCell ref="D964:H964"/>
    <mergeCell ref="D615:H615"/>
    <mergeCell ref="D616:H616"/>
    <mergeCell ref="D617:H617"/>
    <mergeCell ref="D619:H619"/>
    <mergeCell ref="D620:H620"/>
    <mergeCell ref="D621:H621"/>
    <mergeCell ref="D622:H622"/>
    <mergeCell ref="B723:H723"/>
    <mergeCell ref="B727:C727"/>
    <mergeCell ref="B830:C830"/>
    <mergeCell ref="D830:H830"/>
    <mergeCell ref="B831:C831"/>
    <mergeCell ref="D831:H831"/>
    <mergeCell ref="B832:C832"/>
    <mergeCell ref="D832:H832"/>
    <mergeCell ref="B825:C825"/>
    <mergeCell ref="D825:H825"/>
    <mergeCell ref="B826:C826"/>
    <mergeCell ref="D826:H826"/>
    <mergeCell ref="B827:C827"/>
    <mergeCell ref="D827:H827"/>
    <mergeCell ref="B828:C828"/>
    <mergeCell ref="D828:H828"/>
    <mergeCell ref="B829:C829"/>
    <mergeCell ref="D829:H829"/>
    <mergeCell ref="B743:C743"/>
    <mergeCell ref="D743:H743"/>
    <mergeCell ref="B744:C744"/>
    <mergeCell ref="D744:H744"/>
    <mergeCell ref="B822:H822"/>
    <mergeCell ref="B823:C823"/>
    <mergeCell ref="D823:H823"/>
    <mergeCell ref="B542:C542"/>
    <mergeCell ref="D542:E542"/>
    <mergeCell ref="F542:G542"/>
    <mergeCell ref="B543:C543"/>
    <mergeCell ref="D543:E543"/>
    <mergeCell ref="F543:G543"/>
    <mergeCell ref="B538:C538"/>
    <mergeCell ref="D538:E538"/>
    <mergeCell ref="F538:G538"/>
    <mergeCell ref="B539:C539"/>
    <mergeCell ref="D539:E539"/>
    <mergeCell ref="F539:G539"/>
    <mergeCell ref="B540:C540"/>
    <mergeCell ref="D540:E540"/>
    <mergeCell ref="F540:G540"/>
    <mergeCell ref="D738:H738"/>
    <mergeCell ref="B739:C739"/>
    <mergeCell ref="D739:H739"/>
    <mergeCell ref="B544:C544"/>
    <mergeCell ref="D544:E544"/>
    <mergeCell ref="F544:G544"/>
    <mergeCell ref="B545:C545"/>
    <mergeCell ref="D545:E545"/>
    <mergeCell ref="F545:G545"/>
    <mergeCell ref="B734:H734"/>
    <mergeCell ref="B735:C735"/>
    <mergeCell ref="D735:H735"/>
    <mergeCell ref="F552:G552"/>
    <mergeCell ref="B553:C553"/>
    <mergeCell ref="D553:E553"/>
    <mergeCell ref="F553:G553"/>
    <mergeCell ref="D614:H614"/>
    <mergeCell ref="D535:H535"/>
    <mergeCell ref="B536:C536"/>
    <mergeCell ref="D536:E536"/>
    <mergeCell ref="F536:G536"/>
    <mergeCell ref="B537:C537"/>
    <mergeCell ref="D537:E537"/>
    <mergeCell ref="F537:G537"/>
    <mergeCell ref="B718:C718"/>
    <mergeCell ref="D718:H718"/>
    <mergeCell ref="B719:C719"/>
    <mergeCell ref="D719:H719"/>
    <mergeCell ref="B720:C720"/>
    <mergeCell ref="D720:H720"/>
    <mergeCell ref="B721:C721"/>
    <mergeCell ref="D721:H721"/>
    <mergeCell ref="B714:C714"/>
    <mergeCell ref="D714:H714"/>
    <mergeCell ref="B715:C715"/>
    <mergeCell ref="D715:H715"/>
    <mergeCell ref="B716:C716"/>
    <mergeCell ref="D716:H716"/>
    <mergeCell ref="B717:C717"/>
    <mergeCell ref="D717:H717"/>
    <mergeCell ref="B617:C617"/>
    <mergeCell ref="B551:C551"/>
    <mergeCell ref="D551:E551"/>
    <mergeCell ref="F551:G551"/>
    <mergeCell ref="B552:C552"/>
    <mergeCell ref="D552:E552"/>
    <mergeCell ref="B541:C541"/>
    <mergeCell ref="D541:E541"/>
    <mergeCell ref="F541:G541"/>
    <mergeCell ref="D499:H499"/>
    <mergeCell ref="B500:C500"/>
    <mergeCell ref="D500:E500"/>
    <mergeCell ref="F500:G500"/>
    <mergeCell ref="B501:C501"/>
    <mergeCell ref="D501:E501"/>
    <mergeCell ref="F501:G501"/>
    <mergeCell ref="B502:C502"/>
    <mergeCell ref="D502:E502"/>
    <mergeCell ref="F502:G502"/>
    <mergeCell ref="B503:C503"/>
    <mergeCell ref="D503:E503"/>
    <mergeCell ref="F503:G503"/>
    <mergeCell ref="B504:C504"/>
    <mergeCell ref="D504:E504"/>
    <mergeCell ref="B713:C713"/>
    <mergeCell ref="D713:H713"/>
    <mergeCell ref="D631:H631"/>
    <mergeCell ref="B632:C632"/>
    <mergeCell ref="D632:H632"/>
    <mergeCell ref="B633:C633"/>
    <mergeCell ref="D633:H633"/>
    <mergeCell ref="B623:H623"/>
    <mergeCell ref="B711:H711"/>
    <mergeCell ref="B712:C712"/>
    <mergeCell ref="D712:H712"/>
    <mergeCell ref="B613:C613"/>
    <mergeCell ref="D613:H613"/>
    <mergeCell ref="B614:C614"/>
    <mergeCell ref="B615:C615"/>
    <mergeCell ref="B616:C616"/>
    <mergeCell ref="D509:E509"/>
    <mergeCell ref="B624:C624"/>
    <mergeCell ref="D624:H624"/>
    <mergeCell ref="B625:C625"/>
    <mergeCell ref="D625:H625"/>
    <mergeCell ref="B626:C626"/>
    <mergeCell ref="D626:H626"/>
    <mergeCell ref="B627:C627"/>
    <mergeCell ref="D627:H627"/>
    <mergeCell ref="F504:G504"/>
    <mergeCell ref="B505:C505"/>
    <mergeCell ref="D505:E505"/>
    <mergeCell ref="F505:G505"/>
    <mergeCell ref="B506:C506"/>
    <mergeCell ref="D506:E506"/>
    <mergeCell ref="F506:G506"/>
    <mergeCell ref="B507:C507"/>
    <mergeCell ref="D507:E507"/>
    <mergeCell ref="F507:G507"/>
    <mergeCell ref="B508:C508"/>
    <mergeCell ref="D508:E508"/>
    <mergeCell ref="F508:G508"/>
    <mergeCell ref="B509:C509"/>
    <mergeCell ref="D618:H618"/>
    <mergeCell ref="B618:C618"/>
    <mergeCell ref="B619:C619"/>
    <mergeCell ref="B620:C620"/>
    <mergeCell ref="B621:C621"/>
    <mergeCell ref="B622:C622"/>
    <mergeCell ref="B610:H610"/>
    <mergeCell ref="B612:H612"/>
    <mergeCell ref="F509:G509"/>
    <mergeCell ref="B535:C535"/>
    <mergeCell ref="B1:H1"/>
    <mergeCell ref="B3:H3"/>
    <mergeCell ref="B5:C5"/>
    <mergeCell ref="D5:H5"/>
    <mergeCell ref="B6:C6"/>
    <mergeCell ref="D6:H6"/>
    <mergeCell ref="B7:C7"/>
    <mergeCell ref="D7:H7"/>
    <mergeCell ref="B8:C8"/>
    <mergeCell ref="D8:H8"/>
    <mergeCell ref="B9:C9"/>
    <mergeCell ref="D9:H9"/>
    <mergeCell ref="B10:C10"/>
    <mergeCell ref="D10:H10"/>
    <mergeCell ref="B11:C11"/>
    <mergeCell ref="D11:H11"/>
    <mergeCell ref="B12:C12"/>
    <mergeCell ref="D12:H12"/>
    <mergeCell ref="B13:C13"/>
    <mergeCell ref="D13:H13"/>
    <mergeCell ref="B14:C14"/>
    <mergeCell ref="D14:H14"/>
    <mergeCell ref="B403:D403"/>
    <mergeCell ref="E403:H403"/>
    <mergeCell ref="B16:H16"/>
    <mergeCell ref="B18:H18"/>
    <mergeCell ref="D20:H20"/>
    <mergeCell ref="D21:H21"/>
    <mergeCell ref="D22:H22"/>
    <mergeCell ref="B400:H400"/>
    <mergeCell ref="D27:F27"/>
    <mergeCell ref="D23:H23"/>
    <mergeCell ref="G24:H24"/>
    <mergeCell ref="B24:C24"/>
    <mergeCell ref="D24:E24"/>
    <mergeCell ref="B398:D398"/>
    <mergeCell ref="E398:H398"/>
    <mergeCell ref="D30:F30"/>
    <mergeCell ref="B32:H32"/>
    <mergeCell ref="B397:D397"/>
    <mergeCell ref="E397:H397"/>
    <mergeCell ref="D36:F36"/>
    <mergeCell ref="D37:F37"/>
    <mergeCell ref="B40:H40"/>
    <mergeCell ref="D43:F43"/>
    <mergeCell ref="D39:F39"/>
    <mergeCell ref="B394:H394"/>
    <mergeCell ref="B54:C54"/>
    <mergeCell ref="B55:C55"/>
    <mergeCell ref="B56:C56"/>
    <mergeCell ref="B57:C57"/>
    <mergeCell ref="B396:D396"/>
    <mergeCell ref="E396:H396"/>
    <mergeCell ref="D73:F73"/>
    <mergeCell ref="B31:C31"/>
    <mergeCell ref="D31:H31"/>
    <mergeCell ref="B67:C67"/>
    <mergeCell ref="D67:H67"/>
    <mergeCell ref="B68:C68"/>
    <mergeCell ref="B66:H66"/>
    <mergeCell ref="D44:F44"/>
    <mergeCell ref="B52:H52"/>
    <mergeCell ref="D47:F47"/>
    <mergeCell ref="D48:F48"/>
    <mergeCell ref="D107:F107"/>
    <mergeCell ref="D105:F105"/>
    <mergeCell ref="D68:H68"/>
    <mergeCell ref="B69:E69"/>
    <mergeCell ref="E391:H391"/>
    <mergeCell ref="D61:F61"/>
    <mergeCell ref="D62:F62"/>
    <mergeCell ref="B75:E75"/>
    <mergeCell ref="B76:C76"/>
    <mergeCell ref="B86:H86"/>
    <mergeCell ref="D82:F82"/>
    <mergeCell ref="D366:H366"/>
    <mergeCell ref="D367:H367"/>
    <mergeCell ref="D368:H368"/>
    <mergeCell ref="D369:H369"/>
    <mergeCell ref="B170:C170"/>
    <mergeCell ref="D59:E59"/>
    <mergeCell ref="B103:E103"/>
    <mergeCell ref="D362:H362"/>
    <mergeCell ref="D363:H363"/>
    <mergeCell ref="D364:H364"/>
    <mergeCell ref="B364:C364"/>
    <mergeCell ref="B365:C365"/>
    <mergeCell ref="B366:C366"/>
    <mergeCell ref="B367:C367"/>
    <mergeCell ref="B368:C368"/>
    <mergeCell ref="B113:D113"/>
    <mergeCell ref="E113:H113"/>
    <mergeCell ref="C114:D114"/>
    <mergeCell ref="F114:H114"/>
    <mergeCell ref="B122:C122"/>
    <mergeCell ref="D122:H122"/>
    <mergeCell ref="B123:C123"/>
    <mergeCell ref="D123:H123"/>
    <mergeCell ref="B124:C124"/>
    <mergeCell ref="D124:H124"/>
    <mergeCell ref="D132:F132"/>
    <mergeCell ref="B133:C133"/>
    <mergeCell ref="D133:H133"/>
    <mergeCell ref="B134:H134"/>
    <mergeCell ref="D138:F138"/>
    <mergeCell ref="D139:F139"/>
    <mergeCell ref="B135:C135"/>
    <mergeCell ref="D135:H135"/>
    <mergeCell ref="B136:C136"/>
    <mergeCell ref="D136:H136"/>
    <mergeCell ref="B137:E137"/>
    <mergeCell ref="D140:F140"/>
    <mergeCell ref="D141:F141"/>
    <mergeCell ref="B142:H142"/>
    <mergeCell ref="B92:C92"/>
    <mergeCell ref="D92:E92"/>
    <mergeCell ref="G92:H92"/>
    <mergeCell ref="B90:C90"/>
    <mergeCell ref="D90:H90"/>
    <mergeCell ref="B91:C91"/>
    <mergeCell ref="D91:H91"/>
    <mergeCell ref="B94:C94"/>
    <mergeCell ref="I370:I382"/>
    <mergeCell ref="B382:H382"/>
    <mergeCell ref="B383:H383"/>
    <mergeCell ref="B386:H386"/>
    <mergeCell ref="B370:E370"/>
    <mergeCell ref="D55:H55"/>
    <mergeCell ref="D56:H56"/>
    <mergeCell ref="D65:H65"/>
    <mergeCell ref="B74:H74"/>
    <mergeCell ref="D77:F77"/>
    <mergeCell ref="D78:F78"/>
    <mergeCell ref="D63:F63"/>
    <mergeCell ref="B60:C60"/>
    <mergeCell ref="B65:C65"/>
    <mergeCell ref="D111:F111"/>
    <mergeCell ref="D112:F112"/>
    <mergeCell ref="B358:H358"/>
    <mergeCell ref="D64:F64"/>
    <mergeCell ref="D71:F71"/>
    <mergeCell ref="D70:F70"/>
    <mergeCell ref="D57:H57"/>
    <mergeCell ref="B58:C58"/>
    <mergeCell ref="D58:E58"/>
    <mergeCell ref="D115:F115"/>
    <mergeCell ref="C84:D84"/>
    <mergeCell ref="F84:H84"/>
    <mergeCell ref="B87:C87"/>
    <mergeCell ref="D87:H87"/>
    <mergeCell ref="B88:C88"/>
    <mergeCell ref="D88:H88"/>
    <mergeCell ref="B89:C89"/>
    <mergeCell ref="D89:H89"/>
    <mergeCell ref="B26:C26"/>
    <mergeCell ref="B33:C33"/>
    <mergeCell ref="B34:C34"/>
    <mergeCell ref="B361:C361"/>
    <mergeCell ref="B362:C362"/>
    <mergeCell ref="B363:C363"/>
    <mergeCell ref="B388:E388"/>
    <mergeCell ref="B387:H387"/>
    <mergeCell ref="C50:D50"/>
    <mergeCell ref="F50:H50"/>
    <mergeCell ref="B53:C53"/>
    <mergeCell ref="B35:E35"/>
    <mergeCell ref="B41:E41"/>
    <mergeCell ref="B42:C42"/>
    <mergeCell ref="D38:F38"/>
    <mergeCell ref="B45:D45"/>
    <mergeCell ref="E45:H45"/>
    <mergeCell ref="C46:D46"/>
    <mergeCell ref="F46:H46"/>
    <mergeCell ref="B49:D49"/>
    <mergeCell ref="E49:H49"/>
    <mergeCell ref="G58:H58"/>
    <mergeCell ref="B59:C59"/>
    <mergeCell ref="D54:H54"/>
    <mergeCell ref="B93:C93"/>
    <mergeCell ref="D93:E93"/>
    <mergeCell ref="B79:D79"/>
    <mergeCell ref="E79:H79"/>
    <mergeCell ref="C80:D80"/>
    <mergeCell ref="F80:H80"/>
    <mergeCell ref="B83:D83"/>
    <mergeCell ref="E83:H83"/>
    <mergeCell ref="B459:H459"/>
    <mergeCell ref="B460:H460"/>
    <mergeCell ref="B461:H461"/>
    <mergeCell ref="B437:D437"/>
    <mergeCell ref="E437:H437"/>
    <mergeCell ref="B438:D438"/>
    <mergeCell ref="E438:H438"/>
    <mergeCell ref="B439:H439"/>
    <mergeCell ref="B462:H462"/>
    <mergeCell ref="B99:C99"/>
    <mergeCell ref="D99:H99"/>
    <mergeCell ref="B117:D117"/>
    <mergeCell ref="E117:H117"/>
    <mergeCell ref="C118:D118"/>
    <mergeCell ref="F118:H118"/>
    <mergeCell ref="B120:H120"/>
    <mergeCell ref="B121:C121"/>
    <mergeCell ref="D121:H121"/>
    <mergeCell ref="B102:C102"/>
    <mergeCell ref="D102:H102"/>
    <mergeCell ref="B110:C110"/>
    <mergeCell ref="B109:E109"/>
    <mergeCell ref="D95:F95"/>
    <mergeCell ref="D96:F96"/>
    <mergeCell ref="B463:H463"/>
    <mergeCell ref="B464:H464"/>
    <mergeCell ref="B465:H465"/>
    <mergeCell ref="B466:H466"/>
    <mergeCell ref="B467:H467"/>
    <mergeCell ref="B468:H468"/>
    <mergeCell ref="B469:H469"/>
    <mergeCell ref="B470:H470"/>
    <mergeCell ref="B440:H440"/>
    <mergeCell ref="B471:H471"/>
    <mergeCell ref="B473:H473"/>
    <mergeCell ref="B485:H485"/>
    <mergeCell ref="B488:C488"/>
    <mergeCell ref="D488:E488"/>
    <mergeCell ref="F488:G488"/>
    <mergeCell ref="B442:D442"/>
    <mergeCell ref="E442:H442"/>
    <mergeCell ref="B443:D443"/>
    <mergeCell ref="E443:H443"/>
    <mergeCell ref="B444:D444"/>
    <mergeCell ref="E444:H444"/>
    <mergeCell ref="B445:D445"/>
    <mergeCell ref="E445:H445"/>
    <mergeCell ref="B446:D446"/>
    <mergeCell ref="E446:H446"/>
    <mergeCell ref="B447:H447"/>
    <mergeCell ref="B448:H448"/>
    <mergeCell ref="B450:D450"/>
    <mergeCell ref="B489:C489"/>
    <mergeCell ref="D489:E489"/>
    <mergeCell ref="F489:G489"/>
    <mergeCell ref="B486:F486"/>
    <mergeCell ref="G486:H486"/>
    <mergeCell ref="B487:C487"/>
    <mergeCell ref="D487:H487"/>
    <mergeCell ref="B474:C474"/>
    <mergeCell ref="F474:G474"/>
    <mergeCell ref="B475:F475"/>
    <mergeCell ref="D474:E474"/>
    <mergeCell ref="B476:H476"/>
    <mergeCell ref="B477:C477"/>
    <mergeCell ref="D477:E477"/>
    <mergeCell ref="F477:G477"/>
    <mergeCell ref="B478:F478"/>
    <mergeCell ref="B479:H479"/>
    <mergeCell ref="B481:C481"/>
    <mergeCell ref="D481:E481"/>
    <mergeCell ref="F481:G481"/>
    <mergeCell ref="B482:F482"/>
    <mergeCell ref="B483:H483"/>
    <mergeCell ref="B490:C490"/>
    <mergeCell ref="D490:E490"/>
    <mergeCell ref="F490:G490"/>
    <mergeCell ref="B491:C491"/>
    <mergeCell ref="D491:E491"/>
    <mergeCell ref="F491:G491"/>
    <mergeCell ref="B550:C550"/>
    <mergeCell ref="D550:E550"/>
    <mergeCell ref="F550:G550"/>
    <mergeCell ref="B548:F548"/>
    <mergeCell ref="G548:H548"/>
    <mergeCell ref="B493:C493"/>
    <mergeCell ref="D493:E493"/>
    <mergeCell ref="F493:G493"/>
    <mergeCell ref="B494:C494"/>
    <mergeCell ref="D494:E494"/>
    <mergeCell ref="F494:G494"/>
    <mergeCell ref="B495:C495"/>
    <mergeCell ref="D495:E495"/>
    <mergeCell ref="F495:G495"/>
    <mergeCell ref="B496:C496"/>
    <mergeCell ref="D496:E496"/>
    <mergeCell ref="F496:G496"/>
    <mergeCell ref="B497:C497"/>
    <mergeCell ref="B549:C549"/>
    <mergeCell ref="D549:H549"/>
    <mergeCell ref="B492:C492"/>
    <mergeCell ref="D492:E492"/>
    <mergeCell ref="F492:G492"/>
    <mergeCell ref="D497:E497"/>
    <mergeCell ref="F497:G497"/>
    <mergeCell ref="B499:C499"/>
    <mergeCell ref="B628:C628"/>
    <mergeCell ref="D628:H628"/>
    <mergeCell ref="B629:C629"/>
    <mergeCell ref="D629:H629"/>
    <mergeCell ref="B630:C630"/>
    <mergeCell ref="D630:H630"/>
    <mergeCell ref="B631:C631"/>
    <mergeCell ref="B728:C728"/>
    <mergeCell ref="D728:H728"/>
    <mergeCell ref="B729:C729"/>
    <mergeCell ref="D729:H729"/>
    <mergeCell ref="B639:C639"/>
    <mergeCell ref="D639:H639"/>
    <mergeCell ref="B640:C640"/>
    <mergeCell ref="D640:H640"/>
    <mergeCell ref="B641:C641"/>
    <mergeCell ref="D641:H641"/>
    <mergeCell ref="B642:C642"/>
    <mergeCell ref="D642:H642"/>
    <mergeCell ref="B643:C643"/>
    <mergeCell ref="D643:H643"/>
    <mergeCell ref="B644:C644"/>
    <mergeCell ref="D644:H644"/>
    <mergeCell ref="B645:H645"/>
    <mergeCell ref="B646:C646"/>
    <mergeCell ref="D646:H646"/>
    <mergeCell ref="B647:C647"/>
    <mergeCell ref="D647:H647"/>
    <mergeCell ref="B648:C648"/>
    <mergeCell ref="D648:H648"/>
    <mergeCell ref="B649:C649"/>
    <mergeCell ref="D649:H649"/>
    <mergeCell ref="B736:C736"/>
    <mergeCell ref="D736:H736"/>
    <mergeCell ref="B737:C737"/>
    <mergeCell ref="D737:H737"/>
    <mergeCell ref="B738:C738"/>
    <mergeCell ref="B836:C836"/>
    <mergeCell ref="D836:H836"/>
    <mergeCell ref="B740:C740"/>
    <mergeCell ref="D740:H740"/>
    <mergeCell ref="B741:C741"/>
    <mergeCell ref="D741:H741"/>
    <mergeCell ref="B742:C742"/>
    <mergeCell ref="D742:H742"/>
    <mergeCell ref="B824:C824"/>
    <mergeCell ref="D824:H824"/>
    <mergeCell ref="B752:C752"/>
    <mergeCell ref="D752:H752"/>
    <mergeCell ref="B753:C753"/>
    <mergeCell ref="D753:H753"/>
    <mergeCell ref="B754:C754"/>
    <mergeCell ref="D754:H754"/>
    <mergeCell ref="B747:C747"/>
    <mergeCell ref="D747:H747"/>
    <mergeCell ref="B748:C748"/>
    <mergeCell ref="D748:H748"/>
    <mergeCell ref="B749:C749"/>
    <mergeCell ref="D749:H749"/>
    <mergeCell ref="B750:C750"/>
    <mergeCell ref="D750:H750"/>
    <mergeCell ref="B751:C751"/>
    <mergeCell ref="D751:H751"/>
    <mergeCell ref="B755:C755"/>
    <mergeCell ref="D838:H838"/>
    <mergeCell ref="B839:C839"/>
    <mergeCell ref="D839:H839"/>
    <mergeCell ref="B840:C840"/>
    <mergeCell ref="D840:H840"/>
    <mergeCell ref="B854:C854"/>
    <mergeCell ref="D854:H854"/>
    <mergeCell ref="B845:H845"/>
    <mergeCell ref="B846:C846"/>
    <mergeCell ref="D846:H846"/>
    <mergeCell ref="B847:C847"/>
    <mergeCell ref="D847:H847"/>
    <mergeCell ref="B848:C848"/>
    <mergeCell ref="D848:H848"/>
    <mergeCell ref="B849:C849"/>
    <mergeCell ref="D849:H849"/>
    <mergeCell ref="B850:C850"/>
    <mergeCell ref="D850:H850"/>
    <mergeCell ref="B851:C851"/>
    <mergeCell ref="D851:H851"/>
    <mergeCell ref="B852:C852"/>
    <mergeCell ref="B948:C948"/>
    <mergeCell ref="B1072:C1072"/>
    <mergeCell ref="D1072:H1072"/>
    <mergeCell ref="B1073:C1073"/>
    <mergeCell ref="D1073:H1073"/>
    <mergeCell ref="B1074:C1074"/>
    <mergeCell ref="D948:H948"/>
    <mergeCell ref="B949:C949"/>
    <mergeCell ref="D949:H949"/>
    <mergeCell ref="B950:C950"/>
    <mergeCell ref="D950:H950"/>
    <mergeCell ref="B951:C951"/>
    <mergeCell ref="D951:H951"/>
    <mergeCell ref="B952:C952"/>
    <mergeCell ref="D952:H952"/>
    <mergeCell ref="B953:C953"/>
    <mergeCell ref="D953:H953"/>
    <mergeCell ref="B954:C954"/>
    <mergeCell ref="D954:H954"/>
    <mergeCell ref="B1068:C1068"/>
    <mergeCell ref="D1068:H1068"/>
    <mergeCell ref="B1069:C1069"/>
    <mergeCell ref="D1069:H1069"/>
    <mergeCell ref="B1070:C1070"/>
    <mergeCell ref="D1070:H1070"/>
    <mergeCell ref="B1071:C1071"/>
    <mergeCell ref="D1071:H1071"/>
    <mergeCell ref="B1056:H1056"/>
    <mergeCell ref="B1067:H1067"/>
    <mergeCell ref="B957:C957"/>
    <mergeCell ref="D957:H957"/>
    <mergeCell ref="D959:H959"/>
    <mergeCell ref="B1746:H1746"/>
    <mergeCell ref="B1738:C1738"/>
    <mergeCell ref="D1738:H1738"/>
    <mergeCell ref="B1740:C1740"/>
    <mergeCell ref="D1740:H1740"/>
    <mergeCell ref="B1741:C1741"/>
    <mergeCell ref="C1735:H1735"/>
    <mergeCell ref="C1737:H1737"/>
    <mergeCell ref="B1734:C1734"/>
    <mergeCell ref="B1736:C1736"/>
    <mergeCell ref="D1734:H1734"/>
    <mergeCell ref="D1736:H1736"/>
    <mergeCell ref="D1074:H1074"/>
    <mergeCell ref="B1075:C1075"/>
    <mergeCell ref="D1075:H1075"/>
    <mergeCell ref="B1076:C1076"/>
    <mergeCell ref="D1076:H1076"/>
    <mergeCell ref="B1077:C1077"/>
    <mergeCell ref="D1077:H1077"/>
    <mergeCell ref="B1155:H1155"/>
    <mergeCell ref="B1156:C1156"/>
    <mergeCell ref="B1730:H1730"/>
    <mergeCell ref="C1733:H1733"/>
    <mergeCell ref="B1732:C1732"/>
    <mergeCell ref="D1732:H1732"/>
    <mergeCell ref="B1731:C1731"/>
    <mergeCell ref="D1731:H1731"/>
    <mergeCell ref="B1159:C1159"/>
    <mergeCell ref="D1159:H1159"/>
    <mergeCell ref="B1160:C1160"/>
    <mergeCell ref="D1160:H1160"/>
    <mergeCell ref="B1151:C1151"/>
    <mergeCell ref="B1748:H1748"/>
    <mergeCell ref="B1750:H1750"/>
    <mergeCell ref="B1752:H1752"/>
    <mergeCell ref="B1754:C1754"/>
    <mergeCell ref="D1754:H1754"/>
    <mergeCell ref="B1755:C1755"/>
    <mergeCell ref="D1755:H1755"/>
    <mergeCell ref="B1756:H1756"/>
    <mergeCell ref="B1058:C1058"/>
    <mergeCell ref="D1058:H1058"/>
    <mergeCell ref="B1059:C1059"/>
    <mergeCell ref="D1059:H1059"/>
    <mergeCell ref="B1060:C1060"/>
    <mergeCell ref="D1060:H1060"/>
    <mergeCell ref="B1061:C1061"/>
    <mergeCell ref="D1061:H1061"/>
    <mergeCell ref="B1062:C1062"/>
    <mergeCell ref="D1062:H1062"/>
    <mergeCell ref="B1063:C1063"/>
    <mergeCell ref="D1063:H1063"/>
    <mergeCell ref="B1064:C1064"/>
    <mergeCell ref="D1064:H1064"/>
    <mergeCell ref="B1065:C1065"/>
    <mergeCell ref="C1739:H1739"/>
    <mergeCell ref="D1065:H1065"/>
    <mergeCell ref="B1066:C1066"/>
    <mergeCell ref="D1066:H1066"/>
    <mergeCell ref="C1724:D1724"/>
    <mergeCell ref="B1723:E1723"/>
    <mergeCell ref="F1723:H1723"/>
    <mergeCell ref="B1742:H1742"/>
    <mergeCell ref="B1744:H1744"/>
    <mergeCell ref="B1794:H1794"/>
    <mergeCell ref="B1795:F1795"/>
    <mergeCell ref="G1795:H1795"/>
    <mergeCell ref="B1796:D1796"/>
    <mergeCell ref="G1773:H1773"/>
    <mergeCell ref="G1774:H1774"/>
    <mergeCell ref="B1757:D1757"/>
    <mergeCell ref="E1757:H1757"/>
    <mergeCell ref="B1758:H1758"/>
    <mergeCell ref="B1759:F1759"/>
    <mergeCell ref="G1759:H1759"/>
    <mergeCell ref="B1760:D1760"/>
    <mergeCell ref="E1760:H1760"/>
    <mergeCell ref="B1761:H1761"/>
    <mergeCell ref="B1762:D1762"/>
    <mergeCell ref="E1762:H1762"/>
    <mergeCell ref="B1763:H1763"/>
    <mergeCell ref="B1764:D1764"/>
    <mergeCell ref="E1764:H1764"/>
    <mergeCell ref="B1765:H1765"/>
    <mergeCell ref="B1766:D1766"/>
    <mergeCell ref="E1766:H1766"/>
    <mergeCell ref="B1767:H1767"/>
    <mergeCell ref="B1768:D1768"/>
    <mergeCell ref="E1768:H1768"/>
    <mergeCell ref="B1769:H1769"/>
    <mergeCell ref="B1770:F1770"/>
    <mergeCell ref="G1770:H1770"/>
    <mergeCell ref="B1771:D1771"/>
    <mergeCell ref="E1771:H1771"/>
    <mergeCell ref="B1775:E1775"/>
    <mergeCell ref="B1776:E1776"/>
    <mergeCell ref="B1777:E1777"/>
    <mergeCell ref="B1779:C1779"/>
    <mergeCell ref="D1779:H1779"/>
    <mergeCell ref="B1780:C1780"/>
    <mergeCell ref="D1780:H1780"/>
    <mergeCell ref="B1789:D1789"/>
    <mergeCell ref="E1789:H1789"/>
    <mergeCell ref="E1793:H1793"/>
    <mergeCell ref="B1871:D1871"/>
    <mergeCell ref="B1842:H1842"/>
    <mergeCell ref="B1843:D1843"/>
    <mergeCell ref="E1843:H1843"/>
    <mergeCell ref="B1844:H1844"/>
    <mergeCell ref="B1845:F1845"/>
    <mergeCell ref="G1845:H1845"/>
    <mergeCell ref="B1846:D1846"/>
    <mergeCell ref="E1846:H1846"/>
    <mergeCell ref="B1850:E1850"/>
    <mergeCell ref="B1851:E1851"/>
    <mergeCell ref="B1810:D1810"/>
    <mergeCell ref="E1810:H1810"/>
    <mergeCell ref="B1811:H1811"/>
    <mergeCell ref="B1812:D1812"/>
    <mergeCell ref="E1812:H1812"/>
    <mergeCell ref="B1813:H1813"/>
    <mergeCell ref="B1814:D1814"/>
    <mergeCell ref="E1814:H1814"/>
    <mergeCell ref="B1815:H1815"/>
    <mergeCell ref="B1831:H1831"/>
    <mergeCell ref="B1832:D1832"/>
    <mergeCell ref="E1832:H1832"/>
    <mergeCell ref="B1833:H1833"/>
    <mergeCell ref="B1834:F1834"/>
    <mergeCell ref="G1834:H1834"/>
    <mergeCell ref="B1835:D1835"/>
    <mergeCell ref="E1835:H1835"/>
    <mergeCell ref="B1836:H1836"/>
    <mergeCell ref="B1837:D1837"/>
    <mergeCell ref="E1837:H1837"/>
    <mergeCell ref="B1859:F1859"/>
    <mergeCell ref="B2099:H2099"/>
    <mergeCell ref="B2127:H2127"/>
    <mergeCell ref="B2128:H2128"/>
    <mergeCell ref="B2129:H2129"/>
    <mergeCell ref="B2130:H2130"/>
    <mergeCell ref="B2131:H2131"/>
    <mergeCell ref="B2132:H2132"/>
    <mergeCell ref="C2121:H2121"/>
    <mergeCell ref="C2122:H2122"/>
    <mergeCell ref="C2124:H2124"/>
    <mergeCell ref="C2125:H2125"/>
    <mergeCell ref="B2025:H2025"/>
    <mergeCell ref="B2027:C2036"/>
    <mergeCell ref="G2027:G2036"/>
    <mergeCell ref="H2027:H2036"/>
    <mergeCell ref="B2004:H2004"/>
    <mergeCell ref="C2005:D2005"/>
    <mergeCell ref="C2006:D2006"/>
    <mergeCell ref="B2097:F2097"/>
    <mergeCell ref="B2026:C2026"/>
    <mergeCell ref="G2020:H2020"/>
    <mergeCell ref="B2021:E2021"/>
    <mergeCell ref="G2021:H2021"/>
    <mergeCell ref="B2022:E2022"/>
    <mergeCell ref="B2057:C2066"/>
    <mergeCell ref="G2057:G2066"/>
    <mergeCell ref="H2057:H2066"/>
    <mergeCell ref="B2067:C2076"/>
    <mergeCell ref="G2067:G2076"/>
    <mergeCell ref="B2133:H2133"/>
    <mergeCell ref="B2134:H2134"/>
    <mergeCell ref="B2135:H2135"/>
    <mergeCell ref="B2136:H2136"/>
    <mergeCell ref="B2137:H2137"/>
    <mergeCell ref="B2138:D2138"/>
    <mergeCell ref="E2138:F2138"/>
    <mergeCell ref="B2139:D2139"/>
    <mergeCell ref="E2139:F2139"/>
    <mergeCell ref="H2067:H2076"/>
    <mergeCell ref="B2077:C2086"/>
    <mergeCell ref="G2077:G2086"/>
    <mergeCell ref="H2077:H2086"/>
    <mergeCell ref="B2087:C2096"/>
    <mergeCell ref="G2087:G2096"/>
    <mergeCell ref="H2087:H2096"/>
    <mergeCell ref="B2140:D2140"/>
    <mergeCell ref="E2140:F2140"/>
    <mergeCell ref="B2141:D2141"/>
    <mergeCell ref="E2141:F2141"/>
    <mergeCell ref="B19:C19"/>
    <mergeCell ref="B20:C20"/>
    <mergeCell ref="B21:C21"/>
    <mergeCell ref="B22:C22"/>
    <mergeCell ref="B23:C23"/>
    <mergeCell ref="D19:H19"/>
    <mergeCell ref="B25:C25"/>
    <mergeCell ref="D25:E25"/>
    <mergeCell ref="D29:F29"/>
    <mergeCell ref="D28:F28"/>
    <mergeCell ref="B359:C359"/>
    <mergeCell ref="B360:C360"/>
    <mergeCell ref="D359:H359"/>
    <mergeCell ref="D360:H360"/>
    <mergeCell ref="D33:H33"/>
    <mergeCell ref="D34:H34"/>
    <mergeCell ref="D72:F72"/>
    <mergeCell ref="D81:F81"/>
    <mergeCell ref="D53:H53"/>
    <mergeCell ref="B100:H100"/>
    <mergeCell ref="D98:F98"/>
    <mergeCell ref="D97:F97"/>
    <mergeCell ref="B101:C101"/>
    <mergeCell ref="D101:H101"/>
    <mergeCell ref="D104:F104"/>
    <mergeCell ref="D106:F106"/>
    <mergeCell ref="B108:H108"/>
    <mergeCell ref="D125:H125"/>
    <mergeCell ref="B126:C126"/>
    <mergeCell ref="D126:E126"/>
    <mergeCell ref="G126:H126"/>
    <mergeCell ref="B127:C127"/>
    <mergeCell ref="D127:E127"/>
    <mergeCell ref="D129:F129"/>
    <mergeCell ref="D130:F130"/>
    <mergeCell ref="D131:F131"/>
    <mergeCell ref="B125:C125"/>
    <mergeCell ref="B128:C128"/>
    <mergeCell ref="D116:F116"/>
    <mergeCell ref="D145:F145"/>
    <mergeCell ref="B143:E143"/>
    <mergeCell ref="B144:C144"/>
    <mergeCell ref="D146:F146"/>
    <mergeCell ref="B147:D147"/>
    <mergeCell ref="E147:H147"/>
    <mergeCell ref="C148:D148"/>
    <mergeCell ref="F148:H148"/>
    <mergeCell ref="D149:F149"/>
    <mergeCell ref="D150:F150"/>
    <mergeCell ref="B151:D151"/>
    <mergeCell ref="E151:H151"/>
    <mergeCell ref="C152:D152"/>
    <mergeCell ref="F152:H152"/>
    <mergeCell ref="B154:H154"/>
    <mergeCell ref="B155:C155"/>
    <mergeCell ref="D155:H155"/>
    <mergeCell ref="B156:C156"/>
    <mergeCell ref="D156:H156"/>
    <mergeCell ref="B157:C157"/>
    <mergeCell ref="D157:H157"/>
    <mergeCell ref="B158:C158"/>
    <mergeCell ref="D158:H158"/>
    <mergeCell ref="B159:C159"/>
    <mergeCell ref="D159:H159"/>
    <mergeCell ref="B160:C160"/>
    <mergeCell ref="D160:E160"/>
    <mergeCell ref="G160:H160"/>
    <mergeCell ref="B161:C161"/>
    <mergeCell ref="D161:E161"/>
    <mergeCell ref="D163:F163"/>
    <mergeCell ref="D164:F164"/>
    <mergeCell ref="D165:F165"/>
    <mergeCell ref="B162:C162"/>
    <mergeCell ref="D166:F166"/>
    <mergeCell ref="B168:H168"/>
    <mergeCell ref="B167:C167"/>
    <mergeCell ref="D167:H167"/>
    <mergeCell ref="B169:C169"/>
    <mergeCell ref="D169:H169"/>
    <mergeCell ref="B178:C178"/>
    <mergeCell ref="D172:F172"/>
    <mergeCell ref="D173:F173"/>
    <mergeCell ref="D174:F174"/>
    <mergeCell ref="D175:F175"/>
    <mergeCell ref="B176:H176"/>
    <mergeCell ref="B177:E177"/>
    <mergeCell ref="D170:H170"/>
    <mergeCell ref="B171:E171"/>
    <mergeCell ref="D179:F179"/>
    <mergeCell ref="D180:F180"/>
    <mergeCell ref="B181:D181"/>
    <mergeCell ref="E181:H181"/>
    <mergeCell ref="C182:D182"/>
    <mergeCell ref="F182:H182"/>
    <mergeCell ref="D183:F183"/>
    <mergeCell ref="D184:F184"/>
    <mergeCell ref="B185:D185"/>
    <mergeCell ref="E185:H185"/>
    <mergeCell ref="C186:D186"/>
    <mergeCell ref="F186:H186"/>
    <mergeCell ref="B405:D405"/>
    <mergeCell ref="E405:H405"/>
    <mergeCell ref="B406:D406"/>
    <mergeCell ref="E406:H406"/>
    <mergeCell ref="B407:H407"/>
    <mergeCell ref="B384:H384"/>
    <mergeCell ref="B389:D389"/>
    <mergeCell ref="B401:H401"/>
    <mergeCell ref="B399:D399"/>
    <mergeCell ref="E399:H399"/>
    <mergeCell ref="B404:D404"/>
    <mergeCell ref="E404:H404"/>
    <mergeCell ref="C373:H373"/>
    <mergeCell ref="C374:H374"/>
    <mergeCell ref="C375:H375"/>
    <mergeCell ref="C376:H376"/>
    <mergeCell ref="C377:H377"/>
    <mergeCell ref="C378:H378"/>
    <mergeCell ref="C379:H379"/>
    <mergeCell ref="C380:H380"/>
    <mergeCell ref="C372:H372"/>
    <mergeCell ref="D361:H361"/>
    <mergeCell ref="D365:H365"/>
    <mergeCell ref="B188:H188"/>
    <mergeCell ref="B189:C189"/>
    <mergeCell ref="D189:H189"/>
    <mergeCell ref="B190:C190"/>
    <mergeCell ref="D190:H190"/>
    <mergeCell ref="C371:H371"/>
    <mergeCell ref="B369:C369"/>
    <mergeCell ref="C381:H381"/>
    <mergeCell ref="E421:H421"/>
    <mergeCell ref="B422:H422"/>
    <mergeCell ref="B423:H423"/>
    <mergeCell ref="B425:D425"/>
    <mergeCell ref="E425:H425"/>
    <mergeCell ref="B426:D426"/>
    <mergeCell ref="E426:H426"/>
    <mergeCell ref="B427:D427"/>
    <mergeCell ref="E427:H427"/>
    <mergeCell ref="B392:D392"/>
    <mergeCell ref="E392:H392"/>
    <mergeCell ref="B411:D411"/>
    <mergeCell ref="E411:H411"/>
    <mergeCell ref="B412:D412"/>
    <mergeCell ref="E412:H412"/>
    <mergeCell ref="B1821:D1821"/>
    <mergeCell ref="E1821:H1821"/>
    <mergeCell ref="B434:D434"/>
    <mergeCell ref="E434:H434"/>
    <mergeCell ref="B1781:H1781"/>
    <mergeCell ref="B1782:D1782"/>
    <mergeCell ref="E1782:H1782"/>
    <mergeCell ref="B1783:H1783"/>
    <mergeCell ref="B1784:F1784"/>
    <mergeCell ref="G1784:H1784"/>
    <mergeCell ref="B1785:D1785"/>
    <mergeCell ref="E1785:H1785"/>
    <mergeCell ref="B1786:H1786"/>
    <mergeCell ref="B1787:D1787"/>
    <mergeCell ref="E1787:H1787"/>
    <mergeCell ref="B1788:H1788"/>
    <mergeCell ref="E1796:H1796"/>
    <mergeCell ref="B1800:E1800"/>
    <mergeCell ref="B1801:E1801"/>
    <mergeCell ref="B1802:E1802"/>
    <mergeCell ref="B1804:C1804"/>
    <mergeCell ref="D1804:H1804"/>
    <mergeCell ref="B1805:C1805"/>
    <mergeCell ref="D1805:H1805"/>
    <mergeCell ref="E1816:H1816"/>
    <mergeCell ref="E1791:H1791"/>
    <mergeCell ref="E450:H450"/>
    <mergeCell ref="B435:D435"/>
    <mergeCell ref="B1173:C1173"/>
    <mergeCell ref="D1173:H1173"/>
    <mergeCell ref="B1174:C1174"/>
    <mergeCell ref="D1174:H1174"/>
    <mergeCell ref="G1859:H1859"/>
    <mergeCell ref="B1860:D1860"/>
    <mergeCell ref="E1860:H1860"/>
    <mergeCell ref="B1861:H1861"/>
    <mergeCell ref="B1862:D1862"/>
    <mergeCell ref="B1866:D1866"/>
    <mergeCell ref="E1866:H1866"/>
    <mergeCell ref="B1867:H1867"/>
    <mergeCell ref="B1876:E1876"/>
    <mergeCell ref="B1877:E1877"/>
    <mergeCell ref="C2008:D2008"/>
    <mergeCell ref="C2009:D2009"/>
    <mergeCell ref="B1838:H1838"/>
    <mergeCell ref="B1839:D1839"/>
    <mergeCell ref="E1839:H1839"/>
    <mergeCell ref="B1840:H1840"/>
    <mergeCell ref="B1841:D1841"/>
    <mergeCell ref="E1841:H1841"/>
    <mergeCell ref="B1868:D1868"/>
    <mergeCell ref="E1868:H1868"/>
    <mergeCell ref="B1869:H1869"/>
    <mergeCell ref="B1870:F1870"/>
    <mergeCell ref="G1870:H1870"/>
    <mergeCell ref="B1875:E1875"/>
    <mergeCell ref="C2007:D2007"/>
    <mergeCell ref="E1862:H1862"/>
    <mergeCell ref="B1880:C1880"/>
    <mergeCell ref="D1880:H1880"/>
    <mergeCell ref="B1881:H1881"/>
    <mergeCell ref="B1882:D1882"/>
    <mergeCell ref="E1882:H1882"/>
    <mergeCell ref="B1883:H1883"/>
    <mergeCell ref="M1743:S1743"/>
    <mergeCell ref="M1744:S1744"/>
    <mergeCell ref="M1745:S1745"/>
    <mergeCell ref="B1743:C1743"/>
    <mergeCell ref="B1745:C1745"/>
    <mergeCell ref="B1747:C1747"/>
    <mergeCell ref="B1829:C1829"/>
    <mergeCell ref="D1829:H1829"/>
    <mergeCell ref="B1830:C1830"/>
    <mergeCell ref="D1830:H1830"/>
    <mergeCell ref="B1825:E1825"/>
    <mergeCell ref="B1826:E1826"/>
    <mergeCell ref="B1827:E1827"/>
    <mergeCell ref="B1816:D1816"/>
    <mergeCell ref="B1817:H1817"/>
    <mergeCell ref="B1818:D1818"/>
    <mergeCell ref="E1818:H1818"/>
    <mergeCell ref="B1819:H1819"/>
    <mergeCell ref="B1820:F1820"/>
    <mergeCell ref="G1820:H1820"/>
    <mergeCell ref="B1806:H1806"/>
    <mergeCell ref="B1807:D1807"/>
    <mergeCell ref="E1807:H1807"/>
    <mergeCell ref="B1808:H1808"/>
    <mergeCell ref="B1809:F1809"/>
    <mergeCell ref="G1809:H1809"/>
    <mergeCell ref="B1774:E1774"/>
    <mergeCell ref="B1799:E1799"/>
    <mergeCell ref="B1790:H1790"/>
    <mergeCell ref="B1791:D1791"/>
    <mergeCell ref="B1792:H1792"/>
    <mergeCell ref="B1793:D1793"/>
    <mergeCell ref="B191:C191"/>
    <mergeCell ref="D191:H191"/>
    <mergeCell ref="B192:C192"/>
    <mergeCell ref="D192:H192"/>
    <mergeCell ref="B193:C193"/>
    <mergeCell ref="D193:H193"/>
    <mergeCell ref="B194:C194"/>
    <mergeCell ref="D194:E194"/>
    <mergeCell ref="G194:H194"/>
    <mergeCell ref="B195:C195"/>
    <mergeCell ref="D195:E195"/>
    <mergeCell ref="B196:C196"/>
    <mergeCell ref="D197:F197"/>
    <mergeCell ref="D198:F198"/>
    <mergeCell ref="D199:F199"/>
    <mergeCell ref="D200:F200"/>
    <mergeCell ref="B201:C201"/>
    <mergeCell ref="D201:H201"/>
    <mergeCell ref="B202:H202"/>
    <mergeCell ref="B203:C203"/>
    <mergeCell ref="D203:H203"/>
    <mergeCell ref="B204:C204"/>
    <mergeCell ref="D204:H204"/>
    <mergeCell ref="B205:E205"/>
    <mergeCell ref="D206:F206"/>
    <mergeCell ref="D207:F207"/>
    <mergeCell ref="D208:F208"/>
    <mergeCell ref="D209:F209"/>
    <mergeCell ref="B210:H210"/>
    <mergeCell ref="B211:E211"/>
    <mergeCell ref="B212:C212"/>
    <mergeCell ref="D213:F213"/>
    <mergeCell ref="D214:F214"/>
    <mergeCell ref="B215:D215"/>
    <mergeCell ref="E215:H215"/>
    <mergeCell ref="C216:D216"/>
    <mergeCell ref="F216:H216"/>
    <mergeCell ref="D217:F217"/>
    <mergeCell ref="D218:F218"/>
    <mergeCell ref="B219:D219"/>
    <mergeCell ref="E219:H219"/>
    <mergeCell ref="C220:D220"/>
    <mergeCell ref="F220:H220"/>
    <mergeCell ref="B222:H222"/>
    <mergeCell ref="B223:C223"/>
    <mergeCell ref="D223:H223"/>
    <mergeCell ref="B224:C224"/>
    <mergeCell ref="D224:H224"/>
    <mergeCell ref="B225:C225"/>
    <mergeCell ref="D225:H225"/>
    <mergeCell ref="B226:C226"/>
    <mergeCell ref="D226:H226"/>
    <mergeCell ref="B227:C227"/>
    <mergeCell ref="D227:H227"/>
    <mergeCell ref="B228:C228"/>
    <mergeCell ref="D228:E228"/>
    <mergeCell ref="G228:H228"/>
    <mergeCell ref="B229:C229"/>
    <mergeCell ref="D229:E229"/>
    <mergeCell ref="B230:C230"/>
    <mergeCell ref="D231:F231"/>
    <mergeCell ref="D232:F232"/>
    <mergeCell ref="D233:F233"/>
    <mergeCell ref="D234:F234"/>
    <mergeCell ref="B235:C235"/>
    <mergeCell ref="D235:H235"/>
    <mergeCell ref="B236:H236"/>
    <mergeCell ref="B237:C237"/>
    <mergeCell ref="D237:H237"/>
    <mergeCell ref="B238:C238"/>
    <mergeCell ref="D238:H238"/>
    <mergeCell ref="B239:E239"/>
    <mergeCell ref="D240:F240"/>
    <mergeCell ref="D241:F241"/>
    <mergeCell ref="D242:F242"/>
    <mergeCell ref="D243:F243"/>
    <mergeCell ref="B244:H244"/>
    <mergeCell ref="B245:E245"/>
    <mergeCell ref="B246:C246"/>
    <mergeCell ref="D247:F247"/>
    <mergeCell ref="D248:F248"/>
    <mergeCell ref="B249:D249"/>
    <mergeCell ref="E249:H249"/>
    <mergeCell ref="C250:D250"/>
    <mergeCell ref="F250:H250"/>
    <mergeCell ref="D251:F251"/>
    <mergeCell ref="D252:F252"/>
    <mergeCell ref="B253:D253"/>
    <mergeCell ref="E253:H253"/>
    <mergeCell ref="C254:D254"/>
    <mergeCell ref="F254:H254"/>
    <mergeCell ref="B256:H256"/>
    <mergeCell ref="B257:C257"/>
    <mergeCell ref="D257:H257"/>
    <mergeCell ref="B258:C258"/>
    <mergeCell ref="D258:H258"/>
    <mergeCell ref="B259:C259"/>
    <mergeCell ref="D259:H259"/>
    <mergeCell ref="B260:C260"/>
    <mergeCell ref="D260:H260"/>
    <mergeCell ref="B261:C261"/>
    <mergeCell ref="D261:H261"/>
    <mergeCell ref="B262:C262"/>
    <mergeCell ref="D262:E262"/>
    <mergeCell ref="G262:H262"/>
    <mergeCell ref="B263:C263"/>
    <mergeCell ref="D263:E263"/>
    <mergeCell ref="B264:C264"/>
    <mergeCell ref="D265:F265"/>
    <mergeCell ref="D266:F266"/>
    <mergeCell ref="D267:F267"/>
    <mergeCell ref="D268:F268"/>
    <mergeCell ref="B269:C269"/>
    <mergeCell ref="D269:H269"/>
    <mergeCell ref="B270:H270"/>
    <mergeCell ref="B271:C271"/>
    <mergeCell ref="D271:H271"/>
    <mergeCell ref="B272:C272"/>
    <mergeCell ref="D272:H272"/>
    <mergeCell ref="B273:E273"/>
    <mergeCell ref="D274:F274"/>
    <mergeCell ref="D275:F275"/>
    <mergeCell ref="D276:F276"/>
    <mergeCell ref="D277:F277"/>
    <mergeCell ref="B278:H278"/>
    <mergeCell ref="B279:E279"/>
    <mergeCell ref="B280:C280"/>
    <mergeCell ref="D281:F281"/>
    <mergeCell ref="D282:F282"/>
    <mergeCell ref="B283:D283"/>
    <mergeCell ref="E283:H283"/>
    <mergeCell ref="C284:D284"/>
    <mergeCell ref="F284:H284"/>
    <mergeCell ref="D285:F285"/>
    <mergeCell ref="D286:F286"/>
    <mergeCell ref="B287:D287"/>
    <mergeCell ref="E287:H287"/>
    <mergeCell ref="C288:D288"/>
    <mergeCell ref="F288:H288"/>
    <mergeCell ref="B290:H290"/>
    <mergeCell ref="B291:C291"/>
    <mergeCell ref="D291:H291"/>
    <mergeCell ref="B292:C292"/>
    <mergeCell ref="D292:H292"/>
    <mergeCell ref="B293:C293"/>
    <mergeCell ref="D293:H293"/>
    <mergeCell ref="B294:C294"/>
    <mergeCell ref="D294:H294"/>
    <mergeCell ref="B295:C295"/>
    <mergeCell ref="D295:H295"/>
    <mergeCell ref="B296:C296"/>
    <mergeCell ref="D296:E296"/>
    <mergeCell ref="G296:H296"/>
    <mergeCell ref="B297:C297"/>
    <mergeCell ref="D297:E297"/>
    <mergeCell ref="B298:C298"/>
    <mergeCell ref="D299:F299"/>
    <mergeCell ref="D300:F300"/>
    <mergeCell ref="D301:F301"/>
    <mergeCell ref="D302:F302"/>
    <mergeCell ref="B303:C303"/>
    <mergeCell ref="D303:H303"/>
    <mergeCell ref="B304:H304"/>
    <mergeCell ref="B305:C305"/>
    <mergeCell ref="D305:H305"/>
    <mergeCell ref="B306:C306"/>
    <mergeCell ref="D306:H306"/>
    <mergeCell ref="B307:E307"/>
    <mergeCell ref="D308:F308"/>
    <mergeCell ref="D309:F309"/>
    <mergeCell ref="D310:F310"/>
    <mergeCell ref="D311:F311"/>
    <mergeCell ref="B312:H312"/>
    <mergeCell ref="B313:E313"/>
    <mergeCell ref="B314:C314"/>
    <mergeCell ref="D315:F315"/>
    <mergeCell ref="D316:F316"/>
    <mergeCell ref="B317:D317"/>
    <mergeCell ref="E317:H317"/>
    <mergeCell ref="C318:D318"/>
    <mergeCell ref="F318:H318"/>
    <mergeCell ref="D319:F319"/>
    <mergeCell ref="D320:F320"/>
    <mergeCell ref="B321:D321"/>
    <mergeCell ref="E321:H321"/>
    <mergeCell ref="C322:D322"/>
    <mergeCell ref="F322:H322"/>
    <mergeCell ref="B324:H324"/>
    <mergeCell ref="B325:C325"/>
    <mergeCell ref="D325:H325"/>
    <mergeCell ref="B326:C326"/>
    <mergeCell ref="D326:H326"/>
    <mergeCell ref="B327:C327"/>
    <mergeCell ref="D327:H327"/>
    <mergeCell ref="B328:C328"/>
    <mergeCell ref="D328:H328"/>
    <mergeCell ref="B329:C329"/>
    <mergeCell ref="D329:H329"/>
    <mergeCell ref="B330:C330"/>
    <mergeCell ref="D330:E330"/>
    <mergeCell ref="G330:H330"/>
    <mergeCell ref="B331:C331"/>
    <mergeCell ref="D331:E331"/>
    <mergeCell ref="B332:C332"/>
    <mergeCell ref="D333:F333"/>
    <mergeCell ref="D334:F334"/>
    <mergeCell ref="D335:F335"/>
    <mergeCell ref="D336:F336"/>
    <mergeCell ref="B337:C337"/>
    <mergeCell ref="D337:H337"/>
    <mergeCell ref="B338:H338"/>
    <mergeCell ref="B339:C339"/>
    <mergeCell ref="D339:H339"/>
    <mergeCell ref="B340:C340"/>
    <mergeCell ref="D340:H340"/>
    <mergeCell ref="B341:E341"/>
    <mergeCell ref="D342:F342"/>
    <mergeCell ref="D343:F343"/>
    <mergeCell ref="D344:F344"/>
    <mergeCell ref="D345:F345"/>
    <mergeCell ref="B346:H346"/>
    <mergeCell ref="B347:E347"/>
    <mergeCell ref="B348:C348"/>
    <mergeCell ref="D349:F349"/>
    <mergeCell ref="D350:F350"/>
    <mergeCell ref="B351:D351"/>
    <mergeCell ref="E351:H351"/>
    <mergeCell ref="C352:D352"/>
    <mergeCell ref="F352:H352"/>
    <mergeCell ref="D353:F353"/>
    <mergeCell ref="D354:F354"/>
    <mergeCell ref="B355:D355"/>
    <mergeCell ref="E355:H355"/>
    <mergeCell ref="C356:D356"/>
    <mergeCell ref="F356:H356"/>
    <mergeCell ref="B1167:H1167"/>
    <mergeCell ref="B1168:C1168"/>
    <mergeCell ref="D1168:H1168"/>
    <mergeCell ref="B451:D451"/>
    <mergeCell ref="E451:H451"/>
    <mergeCell ref="B452:D452"/>
    <mergeCell ref="E452:H452"/>
    <mergeCell ref="B453:D453"/>
    <mergeCell ref="E453:H453"/>
    <mergeCell ref="B454:D454"/>
    <mergeCell ref="E454:H454"/>
    <mergeCell ref="B455:H455"/>
    <mergeCell ref="B456:H456"/>
    <mergeCell ref="B457:F457"/>
    <mergeCell ref="G457:H457"/>
    <mergeCell ref="B429:H429"/>
    <mergeCell ref="B430:H430"/>
    <mergeCell ref="E435:H435"/>
    <mergeCell ref="B436:D436"/>
    <mergeCell ref="E436:H436"/>
    <mergeCell ref="B433:F433"/>
    <mergeCell ref="G433:H433"/>
    <mergeCell ref="B408:H408"/>
    <mergeCell ref="B413:D413"/>
    <mergeCell ref="E413:H413"/>
    <mergeCell ref="E389:H389"/>
    <mergeCell ref="B391:D391"/>
    <mergeCell ref="E390:H390"/>
    <mergeCell ref="B393:H393"/>
    <mergeCell ref="B390:D390"/>
    <mergeCell ref="B1169:C1169"/>
    <mergeCell ref="D1169:H1169"/>
    <mergeCell ref="B1170:C1170"/>
    <mergeCell ref="D1170:H1170"/>
    <mergeCell ref="B1171:C1171"/>
    <mergeCell ref="D1171:H1171"/>
    <mergeCell ref="B1172:C1172"/>
    <mergeCell ref="D1172:H1172"/>
    <mergeCell ref="B428:D428"/>
    <mergeCell ref="E428:H428"/>
    <mergeCell ref="B410:E410"/>
    <mergeCell ref="B414:D414"/>
    <mergeCell ref="B421:D421"/>
    <mergeCell ref="E414:H414"/>
    <mergeCell ref="B415:H415"/>
    <mergeCell ref="B416:H416"/>
    <mergeCell ref="B418:D418"/>
    <mergeCell ref="E418:H418"/>
    <mergeCell ref="B419:D419"/>
    <mergeCell ref="E419:H419"/>
    <mergeCell ref="B420:D420"/>
    <mergeCell ref="E420:H420"/>
    <mergeCell ref="D947:H947"/>
    <mergeCell ref="B1175:C1175"/>
    <mergeCell ref="D1175:H1175"/>
    <mergeCell ref="B1176:C1176"/>
    <mergeCell ref="D1176:H1176"/>
    <mergeCell ref="B1177:C1177"/>
    <mergeCell ref="D1177:H1177"/>
    <mergeCell ref="B1178:H1178"/>
    <mergeCell ref="B1179:C1179"/>
    <mergeCell ref="D1179:H1179"/>
    <mergeCell ref="B1180:C1180"/>
    <mergeCell ref="D1180:H1180"/>
    <mergeCell ref="B1181:C1181"/>
    <mergeCell ref="D1181:H1181"/>
    <mergeCell ref="B1182:C1182"/>
    <mergeCell ref="D1182:H1182"/>
    <mergeCell ref="B1183:C1183"/>
    <mergeCell ref="D1183:H1183"/>
    <mergeCell ref="B1184:C1184"/>
    <mergeCell ref="D1184:H1184"/>
    <mergeCell ref="B1185:C1185"/>
    <mergeCell ref="D1185:H1185"/>
    <mergeCell ref="B1186:C1186"/>
    <mergeCell ref="D1186:H1186"/>
    <mergeCell ref="B1187:C1187"/>
    <mergeCell ref="D1187:H1187"/>
    <mergeCell ref="B1188:C1188"/>
    <mergeCell ref="D1188:H1188"/>
    <mergeCell ref="B1189:H1189"/>
    <mergeCell ref="B1190:C1190"/>
    <mergeCell ref="D1190:H1190"/>
    <mergeCell ref="B1191:C1191"/>
    <mergeCell ref="D1191:H1191"/>
    <mergeCell ref="B1192:C1192"/>
    <mergeCell ref="D1192:H1192"/>
    <mergeCell ref="B1193:C1193"/>
    <mergeCell ref="D1193:H1193"/>
    <mergeCell ref="B1194:C1194"/>
    <mergeCell ref="D1194:H1194"/>
    <mergeCell ref="B1195:C1195"/>
    <mergeCell ref="D1195:H1195"/>
    <mergeCell ref="B1196:C1196"/>
    <mergeCell ref="D1196:H1196"/>
    <mergeCell ref="B1197:C1197"/>
    <mergeCell ref="D1197:H1197"/>
    <mergeCell ref="B1198:C1198"/>
    <mergeCell ref="D1198:H1198"/>
    <mergeCell ref="B1199:C1199"/>
    <mergeCell ref="D1199:H1199"/>
    <mergeCell ref="B1200:H1200"/>
    <mergeCell ref="B1201:C1201"/>
    <mergeCell ref="D1201:H1201"/>
    <mergeCell ref="B1202:C1202"/>
    <mergeCell ref="D1202:H1202"/>
    <mergeCell ref="B1203:C1203"/>
    <mergeCell ref="D1203:H1203"/>
    <mergeCell ref="B1204:C1204"/>
    <mergeCell ref="D1204:H1204"/>
    <mergeCell ref="B1205:C1205"/>
    <mergeCell ref="D1205:H1205"/>
    <mergeCell ref="B1206:C1206"/>
    <mergeCell ref="D1206:H1206"/>
    <mergeCell ref="B1207:C1207"/>
    <mergeCell ref="D1207:H1207"/>
    <mergeCell ref="B1208:C1208"/>
    <mergeCell ref="D1208:H1208"/>
    <mergeCell ref="B1209:C1209"/>
    <mergeCell ref="D1209:H1209"/>
    <mergeCell ref="B1210:C1210"/>
    <mergeCell ref="D1210:H1210"/>
    <mergeCell ref="B1211:H1211"/>
    <mergeCell ref="B1212:C1212"/>
    <mergeCell ref="D1212:H1212"/>
    <mergeCell ref="B1213:C1213"/>
    <mergeCell ref="D1213:H1213"/>
    <mergeCell ref="B1214:C1214"/>
    <mergeCell ref="D1214:H1214"/>
    <mergeCell ref="B1215:C1215"/>
    <mergeCell ref="D1215:H1215"/>
    <mergeCell ref="B1216:C1216"/>
    <mergeCell ref="D1216:H1216"/>
    <mergeCell ref="B1217:C1217"/>
    <mergeCell ref="D1217:H1217"/>
    <mergeCell ref="B1218:C1218"/>
    <mergeCell ref="D1218:H1218"/>
    <mergeCell ref="B1219:C1219"/>
    <mergeCell ref="D1219:H1219"/>
    <mergeCell ref="B1220:C1220"/>
    <mergeCell ref="D1220:H1220"/>
    <mergeCell ref="B1221:C1221"/>
    <mergeCell ref="D1221:H1221"/>
    <mergeCell ref="B1222:H1222"/>
    <mergeCell ref="B1223:C1223"/>
    <mergeCell ref="D1223:H1223"/>
    <mergeCell ref="B1224:C1224"/>
    <mergeCell ref="D1224:H1224"/>
    <mergeCell ref="B1225:C1225"/>
    <mergeCell ref="D1225:H1225"/>
    <mergeCell ref="B1226:C1226"/>
    <mergeCell ref="D1226:H1226"/>
    <mergeCell ref="B1227:C1227"/>
    <mergeCell ref="D1227:H1227"/>
    <mergeCell ref="B1228:C1228"/>
    <mergeCell ref="D1228:H1228"/>
    <mergeCell ref="B1229:C1229"/>
    <mergeCell ref="D1229:H1229"/>
    <mergeCell ref="B1230:C1230"/>
    <mergeCell ref="D1230:H1230"/>
    <mergeCell ref="B1231:C1231"/>
    <mergeCell ref="D1231:H1231"/>
    <mergeCell ref="B1232:C1232"/>
    <mergeCell ref="D1232:H1232"/>
    <mergeCell ref="B1233:H1233"/>
    <mergeCell ref="B1234:C1234"/>
    <mergeCell ref="D1234:H1234"/>
    <mergeCell ref="B1235:C1235"/>
    <mergeCell ref="D1235:H1235"/>
    <mergeCell ref="B1236:C1236"/>
    <mergeCell ref="D1236:H1236"/>
    <mergeCell ref="B1237:C1237"/>
    <mergeCell ref="D1237:H1237"/>
    <mergeCell ref="B1238:C1238"/>
    <mergeCell ref="D1238:H1238"/>
    <mergeCell ref="B1239:C1239"/>
    <mergeCell ref="D1239:H1239"/>
    <mergeCell ref="B1240:C1240"/>
    <mergeCell ref="D1240:H1240"/>
    <mergeCell ref="B1241:C1241"/>
    <mergeCell ref="D1241:H1241"/>
    <mergeCell ref="B1242:C1242"/>
    <mergeCell ref="D1242:H1242"/>
    <mergeCell ref="B1243:C1243"/>
    <mergeCell ref="D1243:H1243"/>
    <mergeCell ref="B1244:H1244"/>
    <mergeCell ref="B1245:C1245"/>
    <mergeCell ref="D1245:H1245"/>
    <mergeCell ref="B1246:C1246"/>
    <mergeCell ref="D1246:H1246"/>
    <mergeCell ref="B1247:C1247"/>
    <mergeCell ref="D1247:H1247"/>
    <mergeCell ref="B1248:C1248"/>
    <mergeCell ref="D1248:H1248"/>
    <mergeCell ref="B1249:C1249"/>
    <mergeCell ref="D1249:H1249"/>
    <mergeCell ref="B1250:C1250"/>
    <mergeCell ref="D1250:H1250"/>
    <mergeCell ref="B1251:C1251"/>
    <mergeCell ref="D1251:H1251"/>
    <mergeCell ref="B1252:C1252"/>
    <mergeCell ref="D1252:H1252"/>
    <mergeCell ref="B1253:C1253"/>
    <mergeCell ref="D1253:H1253"/>
    <mergeCell ref="B1254:C1254"/>
    <mergeCell ref="D1254:H1254"/>
    <mergeCell ref="B1255:H1255"/>
    <mergeCell ref="B1256:C1256"/>
    <mergeCell ref="D1256:H1256"/>
    <mergeCell ref="B1257:C1257"/>
    <mergeCell ref="D1257:H1257"/>
    <mergeCell ref="B1258:C1258"/>
    <mergeCell ref="D1258:H1258"/>
    <mergeCell ref="B1259:C1259"/>
    <mergeCell ref="D1259:H1259"/>
    <mergeCell ref="B1260:C1260"/>
    <mergeCell ref="D1260:H1260"/>
    <mergeCell ref="B1261:C1261"/>
    <mergeCell ref="D1261:H1261"/>
    <mergeCell ref="B1262:C1262"/>
    <mergeCell ref="D1262:H1262"/>
    <mergeCell ref="B1263:C1263"/>
    <mergeCell ref="D1263:H1263"/>
    <mergeCell ref="B1264:C1264"/>
    <mergeCell ref="D1264:H1264"/>
    <mergeCell ref="B1265:C1265"/>
    <mergeCell ref="D1265:H1265"/>
    <mergeCell ref="B1266:H1266"/>
    <mergeCell ref="B1267:C1267"/>
    <mergeCell ref="D1267:H1267"/>
    <mergeCell ref="B1268:C1268"/>
    <mergeCell ref="D1268:H1268"/>
    <mergeCell ref="B1269:C1269"/>
    <mergeCell ref="D1269:H1269"/>
    <mergeCell ref="B1270:C1270"/>
    <mergeCell ref="D1270:H1270"/>
    <mergeCell ref="B1271:C1271"/>
    <mergeCell ref="D1271:H1271"/>
    <mergeCell ref="B1272:C1272"/>
    <mergeCell ref="D1272:H1272"/>
    <mergeCell ref="B1273:C1273"/>
    <mergeCell ref="D1273:H1273"/>
    <mergeCell ref="B1274:C1274"/>
    <mergeCell ref="D1274:H1274"/>
    <mergeCell ref="B1275:C1275"/>
    <mergeCell ref="D1275:H1275"/>
    <mergeCell ref="B1276:C1276"/>
    <mergeCell ref="D1276:H1276"/>
    <mergeCell ref="B1278:H1278"/>
    <mergeCell ref="B1279:C1279"/>
    <mergeCell ref="D1279:H1279"/>
    <mergeCell ref="B1280:C1280"/>
    <mergeCell ref="D1280:H1280"/>
    <mergeCell ref="B1281:C1281"/>
    <mergeCell ref="D1281:H1281"/>
    <mergeCell ref="B1282:C1282"/>
    <mergeCell ref="D1282:H1282"/>
    <mergeCell ref="B1283:C1283"/>
    <mergeCell ref="D1283:H1283"/>
    <mergeCell ref="B1284:C1284"/>
    <mergeCell ref="D1284:H1284"/>
    <mergeCell ref="B1285:C1285"/>
    <mergeCell ref="D1285:H1285"/>
    <mergeCell ref="B1286:C1286"/>
    <mergeCell ref="D1286:H1286"/>
    <mergeCell ref="B1287:C1287"/>
    <mergeCell ref="D1287:H1287"/>
    <mergeCell ref="B1288:C1288"/>
    <mergeCell ref="D1288:H1288"/>
    <mergeCell ref="B1289:H1289"/>
    <mergeCell ref="B1290:C1290"/>
    <mergeCell ref="D1290:H1290"/>
    <mergeCell ref="B1291:C1291"/>
    <mergeCell ref="D1291:H1291"/>
    <mergeCell ref="B1292:C1292"/>
    <mergeCell ref="D1292:H1292"/>
    <mergeCell ref="B1293:C1293"/>
    <mergeCell ref="D1293:H1293"/>
    <mergeCell ref="B1294:C1294"/>
    <mergeCell ref="D1294:H1294"/>
    <mergeCell ref="B1295:C1295"/>
    <mergeCell ref="D1295:H1295"/>
    <mergeCell ref="B1296:C1296"/>
    <mergeCell ref="D1296:H1296"/>
    <mergeCell ref="B1297:C1297"/>
    <mergeCell ref="D1297:H1297"/>
    <mergeCell ref="B1298:C1298"/>
    <mergeCell ref="D1298:H1298"/>
    <mergeCell ref="B1299:C1299"/>
    <mergeCell ref="D1299:H1299"/>
    <mergeCell ref="B1300:H1300"/>
    <mergeCell ref="B1301:C1301"/>
    <mergeCell ref="D1301:H1301"/>
    <mergeCell ref="B1302:C1302"/>
    <mergeCell ref="D1302:H1302"/>
    <mergeCell ref="B1303:C1303"/>
    <mergeCell ref="D1303:H1303"/>
    <mergeCell ref="B1304:C1304"/>
    <mergeCell ref="D1304:H1304"/>
    <mergeCell ref="B1305:C1305"/>
    <mergeCell ref="D1305:H1305"/>
    <mergeCell ref="B1306:C1306"/>
    <mergeCell ref="D1306:H1306"/>
    <mergeCell ref="B1307:C1307"/>
    <mergeCell ref="D1307:H1307"/>
    <mergeCell ref="B1308:C1308"/>
    <mergeCell ref="D1308:H1308"/>
    <mergeCell ref="B1309:C1309"/>
    <mergeCell ref="D1309:H1309"/>
    <mergeCell ref="B1310:C1310"/>
    <mergeCell ref="D1310:H1310"/>
    <mergeCell ref="B1311:H1311"/>
    <mergeCell ref="B1312:C1312"/>
    <mergeCell ref="D1312:H1312"/>
    <mergeCell ref="B1313:C1313"/>
    <mergeCell ref="D1313:H1313"/>
    <mergeCell ref="B1314:C1314"/>
    <mergeCell ref="D1314:H1314"/>
    <mergeCell ref="B1315:C1315"/>
    <mergeCell ref="D1315:H1315"/>
    <mergeCell ref="B1316:C1316"/>
    <mergeCell ref="D1316:H1316"/>
    <mergeCell ref="B1317:C1317"/>
    <mergeCell ref="D1317:H1317"/>
    <mergeCell ref="B1318:C1318"/>
    <mergeCell ref="D1318:H1318"/>
    <mergeCell ref="B1319:C1319"/>
    <mergeCell ref="D1319:H1319"/>
    <mergeCell ref="B1320:C1320"/>
    <mergeCell ref="D1320:H1320"/>
    <mergeCell ref="B1321:C1321"/>
    <mergeCell ref="D1321:H1321"/>
    <mergeCell ref="B1322:H1322"/>
    <mergeCell ref="B1323:C1323"/>
    <mergeCell ref="D1323:H1323"/>
    <mergeCell ref="B1324:C1324"/>
    <mergeCell ref="D1324:H1324"/>
    <mergeCell ref="B1325:C1325"/>
    <mergeCell ref="D1325:H1325"/>
    <mergeCell ref="B1326:C1326"/>
    <mergeCell ref="D1326:H1326"/>
    <mergeCell ref="B1327:C1327"/>
    <mergeCell ref="D1327:H1327"/>
    <mergeCell ref="B1328:C1328"/>
    <mergeCell ref="D1328:H1328"/>
    <mergeCell ref="B1329:C1329"/>
    <mergeCell ref="D1329:H1329"/>
    <mergeCell ref="B1330:C1330"/>
    <mergeCell ref="D1330:H1330"/>
    <mergeCell ref="B1331:C1331"/>
    <mergeCell ref="D1331:H1331"/>
    <mergeCell ref="B1332:C1332"/>
    <mergeCell ref="D1332:H1332"/>
    <mergeCell ref="B1333:H1333"/>
    <mergeCell ref="B1334:C1334"/>
    <mergeCell ref="D1334:H1334"/>
    <mergeCell ref="B1335:C1335"/>
    <mergeCell ref="D1335:H1335"/>
    <mergeCell ref="B1336:C1336"/>
    <mergeCell ref="D1336:H1336"/>
    <mergeCell ref="B1337:C1337"/>
    <mergeCell ref="D1337:H1337"/>
    <mergeCell ref="B1338:C1338"/>
    <mergeCell ref="D1338:H1338"/>
    <mergeCell ref="B1339:C1339"/>
    <mergeCell ref="D1339:H1339"/>
    <mergeCell ref="B1340:C1340"/>
    <mergeCell ref="D1340:H1340"/>
    <mergeCell ref="B1341:C1341"/>
    <mergeCell ref="D1341:H1341"/>
    <mergeCell ref="B1342:C1342"/>
    <mergeCell ref="D1342:H1342"/>
    <mergeCell ref="B1343:C1343"/>
    <mergeCell ref="D1343:H1343"/>
    <mergeCell ref="B1344:H1344"/>
    <mergeCell ref="B1345:C1345"/>
    <mergeCell ref="D1345:H1345"/>
    <mergeCell ref="B1346:C1346"/>
    <mergeCell ref="D1346:H1346"/>
    <mergeCell ref="B1347:C1347"/>
    <mergeCell ref="D1347:H1347"/>
    <mergeCell ref="B1348:C1348"/>
    <mergeCell ref="D1348:H1348"/>
    <mergeCell ref="B1349:C1349"/>
    <mergeCell ref="D1349:H1349"/>
    <mergeCell ref="B1350:C1350"/>
    <mergeCell ref="D1350:H1350"/>
    <mergeCell ref="B1351:C1351"/>
    <mergeCell ref="D1351:H1351"/>
    <mergeCell ref="B1352:C1352"/>
    <mergeCell ref="D1352:H1352"/>
    <mergeCell ref="B1353:C1353"/>
    <mergeCell ref="D1353:H1353"/>
    <mergeCell ref="B1354:C1354"/>
    <mergeCell ref="D1354:H1354"/>
    <mergeCell ref="B1355:H1355"/>
    <mergeCell ref="B1356:C1356"/>
    <mergeCell ref="D1356:H1356"/>
    <mergeCell ref="B1357:C1357"/>
    <mergeCell ref="D1357:H1357"/>
    <mergeCell ref="B1358:C1358"/>
    <mergeCell ref="D1358:H1358"/>
    <mergeCell ref="B1359:C1359"/>
    <mergeCell ref="D1359:H1359"/>
    <mergeCell ref="B1360:C1360"/>
    <mergeCell ref="D1360:H1360"/>
    <mergeCell ref="B1361:C1361"/>
    <mergeCell ref="D1361:H1361"/>
    <mergeCell ref="B1362:C1362"/>
    <mergeCell ref="D1362:H1362"/>
    <mergeCell ref="B1363:C1363"/>
    <mergeCell ref="D1363:H1363"/>
    <mergeCell ref="B1364:C1364"/>
    <mergeCell ref="D1364:H1364"/>
    <mergeCell ref="B1365:C1365"/>
    <mergeCell ref="D1365:H1365"/>
    <mergeCell ref="B1366:H1366"/>
    <mergeCell ref="B1367:C1367"/>
    <mergeCell ref="D1367:H1367"/>
    <mergeCell ref="B1368:C1368"/>
    <mergeCell ref="D1368:H1368"/>
    <mergeCell ref="B1369:C1369"/>
    <mergeCell ref="D1369:H1369"/>
    <mergeCell ref="B1370:C1370"/>
    <mergeCell ref="D1370:H1370"/>
    <mergeCell ref="B1371:C1371"/>
    <mergeCell ref="D1371:H1371"/>
    <mergeCell ref="B1372:C1372"/>
    <mergeCell ref="D1372:H1372"/>
    <mergeCell ref="B1373:C1373"/>
    <mergeCell ref="D1373:H1373"/>
    <mergeCell ref="B1374:C1374"/>
    <mergeCell ref="D1374:H1374"/>
    <mergeCell ref="B1375:C1375"/>
    <mergeCell ref="D1375:H1375"/>
    <mergeCell ref="B1376:C1376"/>
    <mergeCell ref="D1376:H1376"/>
    <mergeCell ref="B1377:H1377"/>
    <mergeCell ref="B1378:C1378"/>
    <mergeCell ref="D1378:H1378"/>
    <mergeCell ref="B1379:C1379"/>
    <mergeCell ref="D1379:H1379"/>
    <mergeCell ref="B1380:C1380"/>
    <mergeCell ref="D1380:H1380"/>
    <mergeCell ref="B1381:C1381"/>
    <mergeCell ref="D1381:H1381"/>
    <mergeCell ref="B1382:C1382"/>
    <mergeCell ref="D1382:H1382"/>
    <mergeCell ref="B1383:C1383"/>
    <mergeCell ref="D1383:H1383"/>
    <mergeCell ref="B1384:C1384"/>
    <mergeCell ref="D1384:H1384"/>
    <mergeCell ref="B1385:C1385"/>
    <mergeCell ref="D1385:H1385"/>
    <mergeCell ref="B1386:C1386"/>
    <mergeCell ref="D1386:H1386"/>
    <mergeCell ref="B1387:C1387"/>
    <mergeCell ref="D1387:H1387"/>
    <mergeCell ref="B1389:H1389"/>
    <mergeCell ref="B1390:C1390"/>
    <mergeCell ref="D1390:H1390"/>
    <mergeCell ref="B1391:C1391"/>
    <mergeCell ref="D1391:H1391"/>
    <mergeCell ref="B1392:C1392"/>
    <mergeCell ref="D1392:H1392"/>
    <mergeCell ref="B1393:C1393"/>
    <mergeCell ref="D1393:H1393"/>
    <mergeCell ref="B1394:C1394"/>
    <mergeCell ref="D1394:H1394"/>
    <mergeCell ref="B1395:C1395"/>
    <mergeCell ref="D1395:H1395"/>
    <mergeCell ref="B1396:C1396"/>
    <mergeCell ref="D1396:H1396"/>
    <mergeCell ref="B1397:C1397"/>
    <mergeCell ref="D1397:H1397"/>
    <mergeCell ref="B1398:C1398"/>
    <mergeCell ref="D1398:H1398"/>
    <mergeCell ref="B1399:C1399"/>
    <mergeCell ref="D1399:H1399"/>
    <mergeCell ref="B1400:H1400"/>
    <mergeCell ref="B1401:C1401"/>
    <mergeCell ref="D1401:H1401"/>
    <mergeCell ref="B1402:C1402"/>
    <mergeCell ref="D1402:H1402"/>
    <mergeCell ref="B1403:C1403"/>
    <mergeCell ref="D1403:H1403"/>
    <mergeCell ref="B1404:C1404"/>
    <mergeCell ref="D1404:H1404"/>
    <mergeCell ref="B1405:C1405"/>
    <mergeCell ref="D1405:H1405"/>
    <mergeCell ref="B1406:C1406"/>
    <mergeCell ref="D1406:H1406"/>
    <mergeCell ref="B1407:C1407"/>
    <mergeCell ref="D1407:H1407"/>
    <mergeCell ref="B1408:C1408"/>
    <mergeCell ref="D1408:H1408"/>
    <mergeCell ref="B1409:C1409"/>
    <mergeCell ref="D1409:H1409"/>
    <mergeCell ref="B1410:C1410"/>
    <mergeCell ref="D1410:H1410"/>
    <mergeCell ref="B1411:H1411"/>
    <mergeCell ref="B1412:C1412"/>
    <mergeCell ref="D1412:H1412"/>
    <mergeCell ref="B1413:C1413"/>
    <mergeCell ref="D1413:H1413"/>
    <mergeCell ref="B1414:C1414"/>
    <mergeCell ref="D1414:H1414"/>
    <mergeCell ref="B1415:C1415"/>
    <mergeCell ref="D1415:H1415"/>
    <mergeCell ref="B1416:C1416"/>
    <mergeCell ref="D1416:H1416"/>
    <mergeCell ref="B1417:C1417"/>
    <mergeCell ref="D1417:H1417"/>
    <mergeCell ref="B1418:C1418"/>
    <mergeCell ref="D1418:H1418"/>
    <mergeCell ref="B1419:C1419"/>
    <mergeCell ref="D1419:H1419"/>
    <mergeCell ref="B1420:C1420"/>
    <mergeCell ref="D1420:H1420"/>
    <mergeCell ref="B1421:C1421"/>
    <mergeCell ref="D1421:H1421"/>
    <mergeCell ref="B1422:H1422"/>
    <mergeCell ref="B1423:C1423"/>
    <mergeCell ref="D1423:H1423"/>
    <mergeCell ref="B1424:C1424"/>
    <mergeCell ref="D1424:H1424"/>
    <mergeCell ref="B1425:C1425"/>
    <mergeCell ref="D1425:H1425"/>
    <mergeCell ref="B1426:C1426"/>
    <mergeCell ref="D1426:H1426"/>
    <mergeCell ref="B1427:C1427"/>
    <mergeCell ref="D1427:H1427"/>
    <mergeCell ref="B1428:C1428"/>
    <mergeCell ref="D1428:H1428"/>
    <mergeCell ref="B1429:C1429"/>
    <mergeCell ref="D1429:H1429"/>
    <mergeCell ref="B1430:C1430"/>
    <mergeCell ref="D1430:H1430"/>
    <mergeCell ref="B1431:C1431"/>
    <mergeCell ref="D1431:H1431"/>
    <mergeCell ref="B1432:C1432"/>
    <mergeCell ref="D1432:H1432"/>
    <mergeCell ref="B1433:H1433"/>
    <mergeCell ref="B1434:C1434"/>
    <mergeCell ref="D1434:H1434"/>
    <mergeCell ref="B1435:C1435"/>
    <mergeCell ref="D1435:H1435"/>
    <mergeCell ref="B1436:C1436"/>
    <mergeCell ref="D1436:H1436"/>
    <mergeCell ref="B1437:C1437"/>
    <mergeCell ref="D1437:H1437"/>
    <mergeCell ref="B1438:C1438"/>
    <mergeCell ref="D1438:H1438"/>
    <mergeCell ref="B1439:C1439"/>
    <mergeCell ref="D1439:H1439"/>
    <mergeCell ref="B1440:C1440"/>
    <mergeCell ref="D1440:H1440"/>
    <mergeCell ref="B1441:C1441"/>
    <mergeCell ref="D1441:H1441"/>
    <mergeCell ref="B1442:C1442"/>
    <mergeCell ref="D1442:H1442"/>
    <mergeCell ref="B1443:C1443"/>
    <mergeCell ref="D1443:H1443"/>
    <mergeCell ref="B1444:H1444"/>
    <mergeCell ref="B1445:C1445"/>
    <mergeCell ref="D1445:H1445"/>
    <mergeCell ref="B1446:C1446"/>
    <mergeCell ref="D1446:H1446"/>
    <mergeCell ref="B1447:C1447"/>
    <mergeCell ref="D1447:H1447"/>
    <mergeCell ref="B1448:C1448"/>
    <mergeCell ref="D1448:H1448"/>
    <mergeCell ref="B1449:C1449"/>
    <mergeCell ref="D1449:H1449"/>
    <mergeCell ref="B1450:C1450"/>
    <mergeCell ref="D1450:H1450"/>
    <mergeCell ref="B1451:C1451"/>
    <mergeCell ref="D1451:H1451"/>
    <mergeCell ref="B1452:C1452"/>
    <mergeCell ref="D1452:H1452"/>
    <mergeCell ref="B1453:C1453"/>
    <mergeCell ref="D1453:H1453"/>
    <mergeCell ref="B1454:C1454"/>
    <mergeCell ref="D1454:H1454"/>
    <mergeCell ref="B1455:H1455"/>
    <mergeCell ref="B1456:C1456"/>
    <mergeCell ref="D1456:H1456"/>
    <mergeCell ref="B1457:C1457"/>
    <mergeCell ref="D1457:H1457"/>
    <mergeCell ref="B1458:C1458"/>
    <mergeCell ref="D1458:H1458"/>
    <mergeCell ref="B1459:C1459"/>
    <mergeCell ref="D1459:H1459"/>
    <mergeCell ref="B1460:C1460"/>
    <mergeCell ref="D1460:H1460"/>
    <mergeCell ref="B1461:C1461"/>
    <mergeCell ref="D1461:H1461"/>
    <mergeCell ref="B1462:C1462"/>
    <mergeCell ref="D1462:H1462"/>
    <mergeCell ref="B1463:C1463"/>
    <mergeCell ref="D1463:H1463"/>
    <mergeCell ref="B1464:C1464"/>
    <mergeCell ref="D1464:H1464"/>
    <mergeCell ref="B1465:C1465"/>
    <mergeCell ref="D1465:H1465"/>
    <mergeCell ref="B1466:H1466"/>
    <mergeCell ref="B1467:C1467"/>
    <mergeCell ref="D1467:H1467"/>
    <mergeCell ref="B1468:C1468"/>
    <mergeCell ref="D1468:H1468"/>
    <mergeCell ref="B1469:C1469"/>
    <mergeCell ref="D1469:H1469"/>
    <mergeCell ref="B1470:C1470"/>
    <mergeCell ref="D1470:H1470"/>
    <mergeCell ref="B1471:C1471"/>
    <mergeCell ref="D1471:H1471"/>
    <mergeCell ref="B1472:C1472"/>
    <mergeCell ref="D1472:H1472"/>
    <mergeCell ref="B1473:C1473"/>
    <mergeCell ref="D1473:H1473"/>
    <mergeCell ref="B1474:C1474"/>
    <mergeCell ref="D1474:H1474"/>
    <mergeCell ref="B1475:C1475"/>
    <mergeCell ref="D1475:H1475"/>
    <mergeCell ref="B1476:C1476"/>
    <mergeCell ref="D1476:H1476"/>
    <mergeCell ref="B1477:H1477"/>
    <mergeCell ref="B1478:C1478"/>
    <mergeCell ref="D1478:H1478"/>
    <mergeCell ref="B1479:C1479"/>
    <mergeCell ref="D1479:H1479"/>
    <mergeCell ref="B1480:C1480"/>
    <mergeCell ref="D1480:H1480"/>
    <mergeCell ref="B1481:C1481"/>
    <mergeCell ref="D1481:H1481"/>
    <mergeCell ref="B1482:C1482"/>
    <mergeCell ref="D1482:H1482"/>
    <mergeCell ref="B1483:C1483"/>
    <mergeCell ref="D1483:H1483"/>
    <mergeCell ref="B1484:C1484"/>
    <mergeCell ref="D1484:H1484"/>
    <mergeCell ref="B1485:C1485"/>
    <mergeCell ref="D1485:H1485"/>
    <mergeCell ref="B1486:C1486"/>
    <mergeCell ref="D1486:H1486"/>
    <mergeCell ref="B1487:C1487"/>
    <mergeCell ref="D1487:H1487"/>
    <mergeCell ref="B1488:H1488"/>
    <mergeCell ref="B1489:C1489"/>
    <mergeCell ref="D1489:H1489"/>
    <mergeCell ref="B1490:C1490"/>
    <mergeCell ref="D1490:H1490"/>
    <mergeCell ref="B1491:C1491"/>
    <mergeCell ref="D1491:H1491"/>
    <mergeCell ref="B1492:C1492"/>
    <mergeCell ref="D1492:H1492"/>
    <mergeCell ref="B1493:C1493"/>
    <mergeCell ref="D1493:H1493"/>
    <mergeCell ref="B1494:C1494"/>
    <mergeCell ref="D1494:H1494"/>
    <mergeCell ref="B1495:C1495"/>
    <mergeCell ref="D1495:H1495"/>
    <mergeCell ref="B1496:C1496"/>
    <mergeCell ref="D1496:H1496"/>
    <mergeCell ref="B1497:C1497"/>
    <mergeCell ref="D1497:H1497"/>
    <mergeCell ref="B1498:C1498"/>
    <mergeCell ref="D1498:H1498"/>
    <mergeCell ref="B1500:H1500"/>
    <mergeCell ref="B1501:C1501"/>
    <mergeCell ref="D1501:H1501"/>
    <mergeCell ref="B1502:C1502"/>
    <mergeCell ref="D1502:H1502"/>
    <mergeCell ref="B1503:C1503"/>
    <mergeCell ref="D1503:H1503"/>
    <mergeCell ref="B1504:C1504"/>
    <mergeCell ref="D1504:H1504"/>
    <mergeCell ref="B1505:C1505"/>
    <mergeCell ref="D1505:H1505"/>
    <mergeCell ref="B1506:C1506"/>
    <mergeCell ref="D1506:H1506"/>
    <mergeCell ref="B1507:C1507"/>
    <mergeCell ref="D1507:H1507"/>
    <mergeCell ref="B1508:C1508"/>
    <mergeCell ref="D1508:H1508"/>
    <mergeCell ref="B1509:C1509"/>
    <mergeCell ref="D1509:H1509"/>
    <mergeCell ref="B1510:C1510"/>
    <mergeCell ref="D1510:H1510"/>
    <mergeCell ref="B1511:H1511"/>
    <mergeCell ref="B1512:C1512"/>
    <mergeCell ref="D1512:H1512"/>
    <mergeCell ref="B1513:C1513"/>
    <mergeCell ref="D1513:H1513"/>
    <mergeCell ref="B1514:C1514"/>
    <mergeCell ref="D1514:H1514"/>
    <mergeCell ref="B1515:C1515"/>
    <mergeCell ref="D1515:H1515"/>
    <mergeCell ref="B1516:C1516"/>
    <mergeCell ref="D1516:H1516"/>
    <mergeCell ref="B1517:C1517"/>
    <mergeCell ref="D1517:H1517"/>
    <mergeCell ref="B1518:C1518"/>
    <mergeCell ref="D1518:H1518"/>
    <mergeCell ref="B1519:C1519"/>
    <mergeCell ref="D1519:H1519"/>
    <mergeCell ref="B1520:C1520"/>
    <mergeCell ref="D1520:H1520"/>
    <mergeCell ref="B1521:C1521"/>
    <mergeCell ref="D1521:H1521"/>
    <mergeCell ref="B1522:H1522"/>
    <mergeCell ref="B1523:C1523"/>
    <mergeCell ref="D1523:H1523"/>
    <mergeCell ref="B1524:C1524"/>
    <mergeCell ref="D1524:H1524"/>
    <mergeCell ref="B1525:C1525"/>
    <mergeCell ref="D1525:H1525"/>
    <mergeCell ref="B1526:C1526"/>
    <mergeCell ref="D1526:H1526"/>
    <mergeCell ref="B1527:C1527"/>
    <mergeCell ref="D1527:H1527"/>
    <mergeCell ref="B1528:C1528"/>
    <mergeCell ref="D1528:H1528"/>
    <mergeCell ref="B1529:C1529"/>
    <mergeCell ref="D1529:H1529"/>
    <mergeCell ref="B1530:C1530"/>
    <mergeCell ref="D1530:H1530"/>
    <mergeCell ref="B1531:C1531"/>
    <mergeCell ref="D1531:H1531"/>
    <mergeCell ref="B1532:C1532"/>
    <mergeCell ref="D1532:H1532"/>
    <mergeCell ref="B1533:H1533"/>
    <mergeCell ref="B1534:C1534"/>
    <mergeCell ref="D1534:H1534"/>
    <mergeCell ref="B1535:C1535"/>
    <mergeCell ref="D1535:H1535"/>
    <mergeCell ref="B1536:C1536"/>
    <mergeCell ref="D1536:H1536"/>
    <mergeCell ref="B1537:C1537"/>
    <mergeCell ref="D1537:H1537"/>
    <mergeCell ref="B1538:C1538"/>
    <mergeCell ref="D1538:H1538"/>
    <mergeCell ref="B1539:C1539"/>
    <mergeCell ref="D1539:H1539"/>
    <mergeCell ref="B1540:C1540"/>
    <mergeCell ref="D1540:H1540"/>
    <mergeCell ref="B1541:C1541"/>
    <mergeCell ref="D1541:H1541"/>
    <mergeCell ref="B1542:C1542"/>
    <mergeCell ref="D1542:H1542"/>
    <mergeCell ref="B1543:C1543"/>
    <mergeCell ref="D1543:H1543"/>
    <mergeCell ref="B1544:H1544"/>
    <mergeCell ref="B1545:C1545"/>
    <mergeCell ref="D1545:H1545"/>
    <mergeCell ref="B1546:C1546"/>
    <mergeCell ref="D1546:H1546"/>
    <mergeCell ref="B1547:C1547"/>
    <mergeCell ref="D1547:H1547"/>
    <mergeCell ref="B1548:C1548"/>
    <mergeCell ref="D1548:H1548"/>
    <mergeCell ref="B1549:C1549"/>
    <mergeCell ref="D1549:H1549"/>
    <mergeCell ref="B1550:C1550"/>
    <mergeCell ref="D1550:H1550"/>
    <mergeCell ref="B1551:C1551"/>
    <mergeCell ref="D1551:H1551"/>
    <mergeCell ref="B1552:C1552"/>
    <mergeCell ref="D1552:H1552"/>
    <mergeCell ref="B1553:C1553"/>
    <mergeCell ref="D1553:H1553"/>
    <mergeCell ref="B1554:C1554"/>
    <mergeCell ref="D1554:H1554"/>
    <mergeCell ref="B1555:H1555"/>
    <mergeCell ref="B1556:C1556"/>
    <mergeCell ref="D1556:H1556"/>
    <mergeCell ref="B1557:C1557"/>
    <mergeCell ref="D1557:H1557"/>
    <mergeCell ref="B1558:C1558"/>
    <mergeCell ref="D1558:H1558"/>
    <mergeCell ref="B1559:C1559"/>
    <mergeCell ref="D1559:H1559"/>
    <mergeCell ref="B1560:C1560"/>
    <mergeCell ref="D1560:H1560"/>
    <mergeCell ref="B1561:C1561"/>
    <mergeCell ref="D1561:H1561"/>
    <mergeCell ref="B1562:C1562"/>
    <mergeCell ref="D1562:H1562"/>
    <mergeCell ref="B1563:C1563"/>
    <mergeCell ref="D1563:H1563"/>
    <mergeCell ref="B1564:C1564"/>
    <mergeCell ref="D1564:H1564"/>
    <mergeCell ref="B1565:C1565"/>
    <mergeCell ref="D1565:H1565"/>
    <mergeCell ref="B1566:H1566"/>
    <mergeCell ref="B1567:C1567"/>
    <mergeCell ref="D1567:H1567"/>
    <mergeCell ref="B1568:C1568"/>
    <mergeCell ref="D1568:H1568"/>
    <mergeCell ref="B1569:C1569"/>
    <mergeCell ref="D1569:H1569"/>
    <mergeCell ref="B1570:C1570"/>
    <mergeCell ref="D1570:H1570"/>
    <mergeCell ref="B1571:C1571"/>
    <mergeCell ref="D1571:H1571"/>
    <mergeCell ref="B1572:C1572"/>
    <mergeCell ref="D1572:H1572"/>
    <mergeCell ref="B1573:C1573"/>
    <mergeCell ref="D1573:H1573"/>
    <mergeCell ref="B1574:C1574"/>
    <mergeCell ref="D1574:H1574"/>
    <mergeCell ref="B1575:C1575"/>
    <mergeCell ref="D1575:H1575"/>
    <mergeCell ref="B1576:C1576"/>
    <mergeCell ref="D1576:H1576"/>
    <mergeCell ref="B1577:H1577"/>
    <mergeCell ref="B1578:C1578"/>
    <mergeCell ref="D1578:H1578"/>
    <mergeCell ref="B1579:C1579"/>
    <mergeCell ref="D1579:H1579"/>
    <mergeCell ref="B1580:C1580"/>
    <mergeCell ref="D1580:H1580"/>
    <mergeCell ref="B1581:C1581"/>
    <mergeCell ref="D1581:H1581"/>
    <mergeCell ref="B1582:C1582"/>
    <mergeCell ref="D1582:H1582"/>
    <mergeCell ref="B1583:C1583"/>
    <mergeCell ref="D1583:H1583"/>
    <mergeCell ref="B1584:C1584"/>
    <mergeCell ref="D1584:H1584"/>
    <mergeCell ref="B1585:C1585"/>
    <mergeCell ref="D1585:H1585"/>
    <mergeCell ref="B1586:C1586"/>
    <mergeCell ref="D1586:H1586"/>
    <mergeCell ref="B1587:C1587"/>
    <mergeCell ref="D1587:H1587"/>
    <mergeCell ref="B1588:H1588"/>
    <mergeCell ref="B1589:C1589"/>
    <mergeCell ref="D1589:H1589"/>
    <mergeCell ref="B1590:C1590"/>
    <mergeCell ref="D1590:H1590"/>
    <mergeCell ref="B1591:C1591"/>
    <mergeCell ref="D1591:H1591"/>
    <mergeCell ref="B1592:C1592"/>
    <mergeCell ref="D1592:H1592"/>
    <mergeCell ref="B1593:C1593"/>
    <mergeCell ref="D1593:H1593"/>
    <mergeCell ref="B1594:C1594"/>
    <mergeCell ref="D1594:H1594"/>
    <mergeCell ref="B1595:C1595"/>
    <mergeCell ref="D1595:H1595"/>
    <mergeCell ref="B1596:C1596"/>
    <mergeCell ref="D1596:H1596"/>
    <mergeCell ref="B1597:C1597"/>
    <mergeCell ref="D1597:H1597"/>
    <mergeCell ref="B1598:C1598"/>
    <mergeCell ref="D1598:H1598"/>
    <mergeCell ref="B1599:H1599"/>
    <mergeCell ref="B1600:C1600"/>
    <mergeCell ref="D1600:H1600"/>
    <mergeCell ref="B1601:C1601"/>
    <mergeCell ref="D1601:H1601"/>
    <mergeCell ref="B1602:C1602"/>
    <mergeCell ref="D1602:H1602"/>
    <mergeCell ref="B1603:C1603"/>
    <mergeCell ref="D1603:H1603"/>
    <mergeCell ref="B1604:C1604"/>
    <mergeCell ref="D1604:H1604"/>
    <mergeCell ref="B1605:C1605"/>
    <mergeCell ref="D1605:H1605"/>
    <mergeCell ref="B1606:C1606"/>
    <mergeCell ref="D1606:H1606"/>
    <mergeCell ref="B1607:C1607"/>
    <mergeCell ref="D1607:H1607"/>
    <mergeCell ref="B1608:C1608"/>
    <mergeCell ref="D1608:H1608"/>
    <mergeCell ref="B1609:C1609"/>
    <mergeCell ref="D1609:H1609"/>
    <mergeCell ref="B1611:H1611"/>
    <mergeCell ref="B1612:C1612"/>
    <mergeCell ref="D1612:H1612"/>
    <mergeCell ref="B1613:C1613"/>
    <mergeCell ref="D1613:H1613"/>
    <mergeCell ref="B1614:C1614"/>
    <mergeCell ref="D1614:H1614"/>
    <mergeCell ref="B1615:C1615"/>
    <mergeCell ref="D1615:H1615"/>
    <mergeCell ref="B1616:C1616"/>
    <mergeCell ref="D1616:H1616"/>
    <mergeCell ref="B1617:C1617"/>
    <mergeCell ref="D1617:H1617"/>
    <mergeCell ref="B1618:C1618"/>
    <mergeCell ref="D1618:H1618"/>
    <mergeCell ref="B1619:C1619"/>
    <mergeCell ref="D1619:H1619"/>
    <mergeCell ref="B1620:C1620"/>
    <mergeCell ref="D1620:H1620"/>
    <mergeCell ref="B1621:C1621"/>
    <mergeCell ref="D1621:H1621"/>
    <mergeCell ref="B1622:H1622"/>
    <mergeCell ref="B1623:C1623"/>
    <mergeCell ref="D1623:H1623"/>
    <mergeCell ref="B1624:C1624"/>
    <mergeCell ref="D1624:H1624"/>
    <mergeCell ref="B1625:C1625"/>
    <mergeCell ref="D1625:H1625"/>
    <mergeCell ref="B1626:C1626"/>
    <mergeCell ref="D1626:H1626"/>
    <mergeCell ref="B1627:C1627"/>
    <mergeCell ref="D1627:H1627"/>
    <mergeCell ref="B1628:C1628"/>
    <mergeCell ref="D1628:H1628"/>
    <mergeCell ref="B1629:C1629"/>
    <mergeCell ref="D1629:H1629"/>
    <mergeCell ref="B1630:C1630"/>
    <mergeCell ref="D1630:H1630"/>
    <mergeCell ref="B1631:C1631"/>
    <mergeCell ref="D1631:H1631"/>
    <mergeCell ref="B1632:C1632"/>
    <mergeCell ref="D1632:H1632"/>
    <mergeCell ref="B1633:H1633"/>
    <mergeCell ref="B1634:C1634"/>
    <mergeCell ref="D1634:H1634"/>
    <mergeCell ref="B1635:C1635"/>
    <mergeCell ref="D1635:H1635"/>
    <mergeCell ref="B1636:C1636"/>
    <mergeCell ref="D1636:H1636"/>
    <mergeCell ref="B1637:C1637"/>
    <mergeCell ref="D1637:H1637"/>
    <mergeCell ref="B1638:C1638"/>
    <mergeCell ref="D1638:H1638"/>
    <mergeCell ref="B1639:C1639"/>
    <mergeCell ref="D1639:H1639"/>
    <mergeCell ref="B1640:C1640"/>
    <mergeCell ref="D1640:H1640"/>
    <mergeCell ref="B1641:C1641"/>
    <mergeCell ref="D1641:H1641"/>
    <mergeCell ref="B1642:C1642"/>
    <mergeCell ref="D1642:H1642"/>
    <mergeCell ref="B1643:C1643"/>
    <mergeCell ref="D1643:H1643"/>
    <mergeCell ref="B1644:H1644"/>
    <mergeCell ref="B1645:C1645"/>
    <mergeCell ref="D1645:H1645"/>
    <mergeCell ref="B1646:C1646"/>
    <mergeCell ref="D1646:H1646"/>
    <mergeCell ref="B1647:C1647"/>
    <mergeCell ref="D1647:H1647"/>
    <mergeCell ref="B1648:C1648"/>
    <mergeCell ref="D1648:H1648"/>
    <mergeCell ref="B1649:C1649"/>
    <mergeCell ref="D1649:H1649"/>
    <mergeCell ref="B1650:C1650"/>
    <mergeCell ref="D1650:H1650"/>
    <mergeCell ref="B1651:C1651"/>
    <mergeCell ref="D1651:H1651"/>
    <mergeCell ref="B1652:C1652"/>
    <mergeCell ref="D1652:H1652"/>
    <mergeCell ref="B1653:C1653"/>
    <mergeCell ref="D1653:H1653"/>
    <mergeCell ref="B1654:C1654"/>
    <mergeCell ref="D1654:H1654"/>
    <mergeCell ref="B1655:H1655"/>
    <mergeCell ref="B1656:C1656"/>
    <mergeCell ref="D1656:H1656"/>
    <mergeCell ref="B1657:C1657"/>
    <mergeCell ref="D1657:H1657"/>
    <mergeCell ref="B1658:C1658"/>
    <mergeCell ref="D1658:H1658"/>
    <mergeCell ref="B1659:C1659"/>
    <mergeCell ref="D1659:H1659"/>
    <mergeCell ref="B1660:C1660"/>
    <mergeCell ref="D1660:H1660"/>
    <mergeCell ref="B1661:C1661"/>
    <mergeCell ref="D1661:H1661"/>
    <mergeCell ref="B1662:C1662"/>
    <mergeCell ref="D1662:H1662"/>
    <mergeCell ref="B1663:C1663"/>
    <mergeCell ref="D1663:H1663"/>
    <mergeCell ref="B1664:C1664"/>
    <mergeCell ref="D1664:H1664"/>
    <mergeCell ref="B1665:C1665"/>
    <mergeCell ref="D1665:H1665"/>
    <mergeCell ref="B1666:H1666"/>
    <mergeCell ref="B1667:C1667"/>
    <mergeCell ref="D1667:H1667"/>
    <mergeCell ref="B1668:C1668"/>
    <mergeCell ref="D1668:H1668"/>
    <mergeCell ref="B1669:C1669"/>
    <mergeCell ref="D1669:H1669"/>
    <mergeCell ref="B1670:C1670"/>
    <mergeCell ref="D1670:H1670"/>
    <mergeCell ref="B1671:C1671"/>
    <mergeCell ref="D1671:H1671"/>
    <mergeCell ref="B1672:C1672"/>
    <mergeCell ref="D1672:H1672"/>
    <mergeCell ref="B1673:C1673"/>
    <mergeCell ref="D1673:H1673"/>
    <mergeCell ref="B1674:C1674"/>
    <mergeCell ref="D1674:H1674"/>
    <mergeCell ref="B1675:C1675"/>
    <mergeCell ref="D1675:H1675"/>
    <mergeCell ref="B1676:C1676"/>
    <mergeCell ref="D1676:H1676"/>
    <mergeCell ref="B1677:H1677"/>
    <mergeCell ref="B1678:C1678"/>
    <mergeCell ref="D1678:H1678"/>
    <mergeCell ref="B1679:C1679"/>
    <mergeCell ref="D1679:H1679"/>
    <mergeCell ref="B1680:C1680"/>
    <mergeCell ref="D1680:H1680"/>
    <mergeCell ref="B1681:C1681"/>
    <mergeCell ref="D1681:H1681"/>
    <mergeCell ref="B1682:C1682"/>
    <mergeCell ref="D1682:H1682"/>
    <mergeCell ref="B1683:C1683"/>
    <mergeCell ref="D1683:H1683"/>
    <mergeCell ref="B1684:C1684"/>
    <mergeCell ref="D1684:H1684"/>
    <mergeCell ref="B1685:C1685"/>
    <mergeCell ref="D1685:H1685"/>
    <mergeCell ref="B1686:C1686"/>
    <mergeCell ref="D1686:H1686"/>
    <mergeCell ref="B1687:C1687"/>
    <mergeCell ref="D1687:H1687"/>
    <mergeCell ref="B1688:H1688"/>
    <mergeCell ref="B1689:C1689"/>
    <mergeCell ref="D1689:H1689"/>
    <mergeCell ref="B1690:C1690"/>
    <mergeCell ref="D1690:H1690"/>
    <mergeCell ref="B1691:C1691"/>
    <mergeCell ref="D1691:H1691"/>
    <mergeCell ref="B1692:C1692"/>
    <mergeCell ref="D1692:H1692"/>
    <mergeCell ref="B1693:C1693"/>
    <mergeCell ref="D1693:H1693"/>
    <mergeCell ref="B1694:C1694"/>
    <mergeCell ref="D1694:H1694"/>
    <mergeCell ref="B1695:C1695"/>
    <mergeCell ref="D1695:H1695"/>
    <mergeCell ref="B1696:C1696"/>
    <mergeCell ref="D1696:H1696"/>
    <mergeCell ref="B1697:C1697"/>
    <mergeCell ref="D1697:H1697"/>
    <mergeCell ref="B1698:C1698"/>
    <mergeCell ref="D1698:H1698"/>
    <mergeCell ref="B1699:H1699"/>
    <mergeCell ref="B1700:C1700"/>
    <mergeCell ref="D1700:H1700"/>
    <mergeCell ref="B1701:C1701"/>
    <mergeCell ref="D1701:H1701"/>
    <mergeCell ref="B1702:C1702"/>
    <mergeCell ref="D1702:H1702"/>
    <mergeCell ref="B1703:C1703"/>
    <mergeCell ref="D1703:H1703"/>
    <mergeCell ref="B1704:C1704"/>
    <mergeCell ref="D1704:H1704"/>
    <mergeCell ref="B1705:C1705"/>
    <mergeCell ref="D1705:H1705"/>
    <mergeCell ref="B1706:C1706"/>
    <mergeCell ref="D1706:H1706"/>
    <mergeCell ref="B1707:C1707"/>
    <mergeCell ref="D1707:H1707"/>
    <mergeCell ref="B1708:C1708"/>
    <mergeCell ref="D1708:H1708"/>
    <mergeCell ref="B1709:C1709"/>
    <mergeCell ref="D1709:H1709"/>
    <mergeCell ref="B1710:H1710"/>
    <mergeCell ref="B1711:C1711"/>
    <mergeCell ref="D1711:H1711"/>
    <mergeCell ref="B1712:C1712"/>
    <mergeCell ref="D1712:H1712"/>
    <mergeCell ref="B1713:C1713"/>
    <mergeCell ref="D1713:H1713"/>
    <mergeCell ref="B1714:C1714"/>
    <mergeCell ref="D1714:H1714"/>
    <mergeCell ref="B1715:C1715"/>
    <mergeCell ref="D1715:H1715"/>
    <mergeCell ref="B1716:C1716"/>
    <mergeCell ref="D1716:H1716"/>
    <mergeCell ref="B1717:C1717"/>
    <mergeCell ref="D1717:H1717"/>
    <mergeCell ref="B1718:C1718"/>
    <mergeCell ref="D1718:H1718"/>
    <mergeCell ref="B1719:C1719"/>
    <mergeCell ref="D1719:H1719"/>
    <mergeCell ref="B1720:C1720"/>
    <mergeCell ref="D1720:H1720"/>
    <mergeCell ref="B1879:C1879"/>
    <mergeCell ref="D1879:H1879"/>
    <mergeCell ref="B1863:H1863"/>
    <mergeCell ref="B1864:D1864"/>
    <mergeCell ref="E1864:H1864"/>
    <mergeCell ref="B1865:H1865"/>
    <mergeCell ref="B1852:E1852"/>
    <mergeCell ref="B1854:C1854"/>
    <mergeCell ref="D1854:H1854"/>
    <mergeCell ref="B1855:C1855"/>
    <mergeCell ref="D1855:H1855"/>
    <mergeCell ref="B1856:H1856"/>
    <mergeCell ref="B1857:D1857"/>
    <mergeCell ref="E1857:H1857"/>
    <mergeCell ref="B1858:H1858"/>
    <mergeCell ref="E1871:H1871"/>
    <mergeCell ref="G1776:H1776"/>
    <mergeCell ref="G1777:H1777"/>
    <mergeCell ref="G1778:H1778"/>
    <mergeCell ref="G1775:H1775"/>
    <mergeCell ref="G1798:H1798"/>
    <mergeCell ref="G1799:H1799"/>
    <mergeCell ref="G1800:H1800"/>
    <mergeCell ref="G1801:H1801"/>
    <mergeCell ref="G1802:H1802"/>
    <mergeCell ref="G1823:H1823"/>
    <mergeCell ref="B1824:E1824"/>
    <mergeCell ref="G1824:H1824"/>
    <mergeCell ref="B1884:F1884"/>
    <mergeCell ref="G1884:H1884"/>
    <mergeCell ref="B1885:D1885"/>
    <mergeCell ref="E1885:H1885"/>
    <mergeCell ref="B1886:H1886"/>
    <mergeCell ref="B1887:D1887"/>
    <mergeCell ref="E1887:H1887"/>
    <mergeCell ref="B1888:H1888"/>
    <mergeCell ref="B1889:D1889"/>
    <mergeCell ref="E1889:H1889"/>
    <mergeCell ref="B1890:H1890"/>
    <mergeCell ref="B1891:D1891"/>
    <mergeCell ref="E1891:H1891"/>
    <mergeCell ref="B1892:H1892"/>
    <mergeCell ref="B1893:D1893"/>
    <mergeCell ref="E1893:H1893"/>
    <mergeCell ref="B1894:H1894"/>
    <mergeCell ref="B1917:H1917"/>
    <mergeCell ref="B1918:D1918"/>
    <mergeCell ref="E1918:H1918"/>
    <mergeCell ref="B1919:H1919"/>
    <mergeCell ref="B1895:F1895"/>
    <mergeCell ref="G1895:H1895"/>
    <mergeCell ref="B1896:D1896"/>
    <mergeCell ref="E1896:H1896"/>
    <mergeCell ref="B1900:E1900"/>
    <mergeCell ref="B1901:E1901"/>
    <mergeCell ref="B1902:E1902"/>
    <mergeCell ref="B1904:C1904"/>
    <mergeCell ref="D1904:H1904"/>
    <mergeCell ref="G1901:H1901"/>
    <mergeCell ref="G1902:H1902"/>
    <mergeCell ref="B1905:C1905"/>
    <mergeCell ref="D1905:H1905"/>
    <mergeCell ref="B1906:H1906"/>
    <mergeCell ref="B1907:D1907"/>
    <mergeCell ref="E1907:H1907"/>
    <mergeCell ref="B1908:H1908"/>
    <mergeCell ref="B1958:H1958"/>
    <mergeCell ref="B1959:F1959"/>
    <mergeCell ref="B1920:F1920"/>
    <mergeCell ref="G1920:H1920"/>
    <mergeCell ref="B1921:D1921"/>
    <mergeCell ref="E1921:H1921"/>
    <mergeCell ref="B1925:E1925"/>
    <mergeCell ref="B1926:E1926"/>
    <mergeCell ref="B1927:E1927"/>
    <mergeCell ref="B1929:C1929"/>
    <mergeCell ref="D1929:H1929"/>
    <mergeCell ref="G1923:H1923"/>
    <mergeCell ref="B1924:E1924"/>
    <mergeCell ref="G1924:H1924"/>
    <mergeCell ref="G1925:H1925"/>
    <mergeCell ref="G1926:H1926"/>
    <mergeCell ref="G1927:H1927"/>
    <mergeCell ref="G1951:H1951"/>
    <mergeCell ref="G1952:H1952"/>
    <mergeCell ref="B1930:C1930"/>
    <mergeCell ref="D1930:H1930"/>
    <mergeCell ref="B1931:H1931"/>
    <mergeCell ref="B1932:D1932"/>
    <mergeCell ref="E1932:H1932"/>
    <mergeCell ref="B1933:H1933"/>
    <mergeCell ref="B1934:F1934"/>
    <mergeCell ref="G1934:H1934"/>
    <mergeCell ref="B1935:D1935"/>
    <mergeCell ref="E1935:H1935"/>
    <mergeCell ref="B1936:H1936"/>
    <mergeCell ref="B1937:D1937"/>
    <mergeCell ref="E1937:H1937"/>
    <mergeCell ref="E1987:H1987"/>
    <mergeCell ref="B1991:D1991"/>
    <mergeCell ref="E1991:H1991"/>
    <mergeCell ref="B1992:H1992"/>
    <mergeCell ref="G1959:H1959"/>
    <mergeCell ref="B1960:D1960"/>
    <mergeCell ref="E1960:H1960"/>
    <mergeCell ref="B1961:H1961"/>
    <mergeCell ref="B1962:D1962"/>
    <mergeCell ref="E1962:H1962"/>
    <mergeCell ref="B1963:H1963"/>
    <mergeCell ref="B1964:D1964"/>
    <mergeCell ref="E1964:H1964"/>
    <mergeCell ref="B1965:H1965"/>
    <mergeCell ref="B1941:D1941"/>
    <mergeCell ref="E1941:H1941"/>
    <mergeCell ref="B1942:H1942"/>
    <mergeCell ref="B1943:D1943"/>
    <mergeCell ref="E1943:H1943"/>
    <mergeCell ref="B1944:H1944"/>
    <mergeCell ref="B1945:F1945"/>
    <mergeCell ref="G1945:H1945"/>
    <mergeCell ref="B1946:D1946"/>
    <mergeCell ref="E1946:H1946"/>
    <mergeCell ref="B1950:E1950"/>
    <mergeCell ref="B1951:E1951"/>
    <mergeCell ref="B1952:E1952"/>
    <mergeCell ref="B1954:C1954"/>
    <mergeCell ref="D1954:H1954"/>
    <mergeCell ref="G1948:H1948"/>
    <mergeCell ref="B1949:E1949"/>
    <mergeCell ref="E1957:H1957"/>
    <mergeCell ref="B1966:D1966"/>
    <mergeCell ref="E1966:H1966"/>
    <mergeCell ref="B1967:H1967"/>
    <mergeCell ref="B1968:D1968"/>
    <mergeCell ref="E1968:H1968"/>
    <mergeCell ref="B1969:H1969"/>
    <mergeCell ref="B1970:F1970"/>
    <mergeCell ref="G1970:H1970"/>
    <mergeCell ref="B1971:D1971"/>
    <mergeCell ref="E1971:H1971"/>
    <mergeCell ref="B1975:E1975"/>
    <mergeCell ref="B1976:E1976"/>
    <mergeCell ref="B1977:E1977"/>
    <mergeCell ref="B1979:C1979"/>
    <mergeCell ref="D1979:H1979"/>
    <mergeCell ref="G1973:H1973"/>
    <mergeCell ref="B1974:E1974"/>
    <mergeCell ref="G1974:H1974"/>
    <mergeCell ref="G1975:H1975"/>
    <mergeCell ref="G1976:H1976"/>
    <mergeCell ref="G1977:H1977"/>
    <mergeCell ref="B1993:D1993"/>
    <mergeCell ref="E1993:H1993"/>
    <mergeCell ref="B1994:H1994"/>
    <mergeCell ref="B1995:F1995"/>
    <mergeCell ref="G1995:H1995"/>
    <mergeCell ref="B1996:D1996"/>
    <mergeCell ref="E1996:H1996"/>
    <mergeCell ref="B2000:E2000"/>
    <mergeCell ref="B2001:E2001"/>
    <mergeCell ref="B2002:E2002"/>
    <mergeCell ref="B2037:C2046"/>
    <mergeCell ref="G2037:G2046"/>
    <mergeCell ref="H2037:H2046"/>
    <mergeCell ref="C2010:D2010"/>
    <mergeCell ref="C2011:D2011"/>
    <mergeCell ref="C2012:D2012"/>
    <mergeCell ref="C2013:D2013"/>
    <mergeCell ref="G1999:H1999"/>
    <mergeCell ref="G2000:H2000"/>
    <mergeCell ref="G2001:H2001"/>
    <mergeCell ref="G2002:H2002"/>
    <mergeCell ref="B2016:H2016"/>
    <mergeCell ref="B2017:E2017"/>
    <mergeCell ref="G2017:H2017"/>
    <mergeCell ref="B2018:E2018"/>
    <mergeCell ref="G2018:H2018"/>
    <mergeCell ref="B2019:E2019"/>
    <mergeCell ref="G2019:H2019"/>
    <mergeCell ref="B2020:E2020"/>
    <mergeCell ref="G2022:H2022"/>
    <mergeCell ref="B2023:E2023"/>
    <mergeCell ref="G2023:H2023"/>
    <mergeCell ref="G1825:H1825"/>
    <mergeCell ref="G1826:H1826"/>
    <mergeCell ref="B2047:C2056"/>
    <mergeCell ref="G2047:G2056"/>
    <mergeCell ref="H2047:H2056"/>
    <mergeCell ref="C2014:D2014"/>
    <mergeCell ref="B1980:C1980"/>
    <mergeCell ref="D1980:H1980"/>
    <mergeCell ref="B1981:H1981"/>
    <mergeCell ref="B1982:D1982"/>
    <mergeCell ref="E1982:H1982"/>
    <mergeCell ref="B1983:H1983"/>
    <mergeCell ref="B1984:F1984"/>
    <mergeCell ref="G1984:H1984"/>
    <mergeCell ref="B1985:D1985"/>
    <mergeCell ref="E1985:H1985"/>
    <mergeCell ref="B1986:H1986"/>
    <mergeCell ref="B1987:D1987"/>
    <mergeCell ref="G1998:H1998"/>
    <mergeCell ref="B1999:E1999"/>
    <mergeCell ref="B1988:H1988"/>
    <mergeCell ref="B1989:D1989"/>
    <mergeCell ref="E1989:H1989"/>
    <mergeCell ref="B1990:H1990"/>
    <mergeCell ref="B1955:C1955"/>
    <mergeCell ref="D1955:H1955"/>
    <mergeCell ref="B1956:H1956"/>
    <mergeCell ref="B1957:D1957"/>
    <mergeCell ref="G1827:H1827"/>
    <mergeCell ref="G1848:H1848"/>
    <mergeCell ref="B1849:E1849"/>
    <mergeCell ref="G1849:H1849"/>
    <mergeCell ref="G1850:H1850"/>
    <mergeCell ref="G1851:H1851"/>
    <mergeCell ref="G1852:H1852"/>
    <mergeCell ref="G1873:H1873"/>
    <mergeCell ref="B1874:E1874"/>
    <mergeCell ref="G1874:H1874"/>
    <mergeCell ref="G1875:H1875"/>
    <mergeCell ref="G1876:H1876"/>
    <mergeCell ref="G1877:H1877"/>
    <mergeCell ref="G1898:H1898"/>
    <mergeCell ref="B1899:E1899"/>
    <mergeCell ref="G1899:H1899"/>
    <mergeCell ref="G1900:H1900"/>
    <mergeCell ref="G1949:H1949"/>
    <mergeCell ref="G1950:H1950"/>
    <mergeCell ref="E1939:H1939"/>
    <mergeCell ref="B1940:H1940"/>
    <mergeCell ref="B1938:H1938"/>
    <mergeCell ref="B1939:D1939"/>
    <mergeCell ref="B1909:F1909"/>
    <mergeCell ref="G1909:H1909"/>
    <mergeCell ref="B1910:D1910"/>
    <mergeCell ref="E1910:H1910"/>
    <mergeCell ref="B1911:H1911"/>
    <mergeCell ref="B1912:D1912"/>
    <mergeCell ref="E1912:H1912"/>
    <mergeCell ref="B1913:H1913"/>
    <mergeCell ref="B1914:D1914"/>
    <mergeCell ref="E1914:H1914"/>
    <mergeCell ref="B1915:H1915"/>
    <mergeCell ref="B1916:D1916"/>
    <mergeCell ref="E1916:H1916"/>
  </mergeCells>
  <dataValidations xWindow="470" yWindow="926" count="8">
    <dataValidation type="list" allowBlank="1" showInputMessage="1" showErrorMessage="1" sqref="D24:E24 D58:E58 D160:E160 D92:E92 D126:E126 G433:H433 D194:E194 D330:E330 B1737 B1739 D262:E262 D228:E228 D296:E296 B2115 B2120 B2123">
      <formula1>"ÁNO,NIE"</formula1>
    </dataValidation>
    <dataValidation type="list" allowBlank="1" showInputMessage="1" showErrorMessage="1" sqref="D25 D93 D59 D127 D161 D195 D229 D263 D297 D331">
      <formula1>"Verejný sektor,Súkromný sektor"</formula1>
    </dataValidation>
    <dataValidation type="textLength" operator="lessThanOrEqual" allowBlank="1" showInputMessage="1" showErrorMessage="1" errorTitle="Prekročený limit" error="Prekročili ste max. počet znakov. Do bunky je možné vložiť text s max. 800 znakmi vrátane medzier. " promptTitle="Obmedzený počet znakov" prompt="Do tejto bunky je možné vložiť text obsahujúci max. 800 znakov vrátane medzier." sqref="B461:H461">
      <formula1>800</formula1>
    </dataValidation>
    <dataValidation type="list" allowBlank="1" showInputMessage="1" showErrorMessage="1" sqref="B383:H383">
      <formula1>"Projekt je priamo zameraný na znevýhodnené skupiny.,Projekt je v súlade s princípom podpory rovnosti mužov a žien a nediskriminácia."</formula1>
    </dataValidation>
    <dataValidation type="textLength" operator="lessThanOrEqual" allowBlank="1" showInputMessage="1" showErrorMessage="1" errorTitle="Prekročený limit" error="Prekročili ste max. počet znakov. Do bunky je možné vložiť text s max. 2000 znakmi vrátane medzier. " promptTitle="Obmedzený počet znakov" prompt="Do tejto bunky je možné vložiť text obsahujúci max. 2000 znakov vrátane medzier." sqref="B463:H463">
      <formula1>2000</formula1>
    </dataValidation>
    <dataValidation type="textLength" operator="lessThanOrEqual" allowBlank="1" showInputMessage="1" showErrorMessage="1" errorTitle="Prekročený limit" error="Prekročili ste max. počet znakov. Do bunky je možné vložiť text s max. 1000 znakmi vrátane medzier. " promptTitle="Obmedzený počet znakov" prompt="Do tejto bunky je možné vložiť text obsahujúci max. 1000 znakov vrátane medzier." sqref="B471:H471 B467:H467">
      <formula1>1000</formula1>
    </dataValidation>
    <dataValidation type="textLength" operator="lessThanOrEqual" allowBlank="1" showInputMessage="1" showErrorMessage="1" errorTitle="Prekročený limit" error="Prekročili ste maximálny počet znakov (1000)." promptTitle="Max. 1000 znakov" prompt="vrátane medzier" sqref="C1733:H1733 C1735:H1735 C1737:H1737 C1739:H1739 B1742:H1742 B1744:H1744 B1746:H1746 B1748:H1748">
      <formula1>1000</formula1>
    </dataValidation>
    <dataValidation type="list" allowBlank="1" showInputMessage="1" showErrorMessage="1" sqref="B546:C547 B608:C608">
      <formula1>$B$484:$B$630</formula1>
    </dataValidation>
  </dataValidations>
  <pageMargins left="0.25" right="0.25" top="0.75" bottom="0.75" header="0.3" footer="0.3"/>
  <pageSetup paperSize="9" orientation="portrait" r:id="rId1"/>
  <headerFooter>
    <oddFooter>&amp;Cstr. 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86" r:id="rId4" name="Check Box 662">
              <controlPr defaultSize="0" autoFill="0" autoLine="0" autoPict="0">
                <anchor moveWithCells="1">
                  <from>
                    <xdr:col>1</xdr:col>
                    <xdr:colOff>485775</xdr:colOff>
                    <xdr:row>2099</xdr:row>
                    <xdr:rowOff>0</xdr:rowOff>
                  </from>
                  <to>
                    <xdr:col>1</xdr:col>
                    <xdr:colOff>695325</xdr:colOff>
                    <xdr:row>2100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0" r:id="rId5" name="Check Box 666">
              <controlPr defaultSize="0" autoFill="0" autoLine="0" autoPict="0">
                <anchor moveWithCells="1">
                  <from>
                    <xdr:col>1</xdr:col>
                    <xdr:colOff>485775</xdr:colOff>
                    <xdr:row>2099</xdr:row>
                    <xdr:rowOff>190500</xdr:rowOff>
                  </from>
                  <to>
                    <xdr:col>1</xdr:col>
                    <xdr:colOff>695325</xdr:colOff>
                    <xdr:row>2100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1" r:id="rId6" name="Check Box 667">
              <controlPr defaultSize="0" autoFill="0" autoLine="0" autoPict="0">
                <anchor moveWithCells="1">
                  <from>
                    <xdr:col>1</xdr:col>
                    <xdr:colOff>485775</xdr:colOff>
                    <xdr:row>2100</xdr:row>
                    <xdr:rowOff>190500</xdr:rowOff>
                  </from>
                  <to>
                    <xdr:col>1</xdr:col>
                    <xdr:colOff>695325</xdr:colOff>
                    <xdr:row>2101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2" r:id="rId7" name="Check Box 668">
              <controlPr defaultSize="0" autoFill="0" autoLine="0" autoPict="0">
                <anchor moveWithCells="1">
                  <from>
                    <xdr:col>1</xdr:col>
                    <xdr:colOff>485775</xdr:colOff>
                    <xdr:row>2101</xdr:row>
                    <xdr:rowOff>190500</xdr:rowOff>
                  </from>
                  <to>
                    <xdr:col>1</xdr:col>
                    <xdr:colOff>695325</xdr:colOff>
                    <xdr:row>2102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4" r:id="rId8" name="Check Box 1058">
              <controlPr defaultSize="0" autoFill="0" autoLine="0" autoPict="0">
                <anchor moveWithCells="1">
                  <from>
                    <xdr:col>1</xdr:col>
                    <xdr:colOff>485775</xdr:colOff>
                    <xdr:row>2102</xdr:row>
                    <xdr:rowOff>180975</xdr:rowOff>
                  </from>
                  <to>
                    <xdr:col>1</xdr:col>
                    <xdr:colOff>695325</xdr:colOff>
                    <xdr:row>2103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5" r:id="rId9" name="Check Box 1059">
              <controlPr defaultSize="0" autoFill="0" autoLine="0" autoPict="0">
                <anchor moveWithCells="1">
                  <from>
                    <xdr:col>1</xdr:col>
                    <xdr:colOff>485775</xdr:colOff>
                    <xdr:row>2103</xdr:row>
                    <xdr:rowOff>200025</xdr:rowOff>
                  </from>
                  <to>
                    <xdr:col>1</xdr:col>
                    <xdr:colOff>695325</xdr:colOff>
                    <xdr:row>2104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6" r:id="rId10" name="Check Box 1060">
              <controlPr defaultSize="0" autoFill="0" autoLine="0" autoPict="0">
                <anchor moveWithCells="1">
                  <from>
                    <xdr:col>1</xdr:col>
                    <xdr:colOff>485775</xdr:colOff>
                    <xdr:row>2104</xdr:row>
                    <xdr:rowOff>200025</xdr:rowOff>
                  </from>
                  <to>
                    <xdr:col>1</xdr:col>
                    <xdr:colOff>695325</xdr:colOff>
                    <xdr:row>2105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7" r:id="rId11" name="Check Box 1061">
              <controlPr defaultSize="0" autoFill="0" autoLine="0" autoPict="0">
                <anchor moveWithCells="1">
                  <from>
                    <xdr:col>1</xdr:col>
                    <xdr:colOff>485775</xdr:colOff>
                    <xdr:row>2105</xdr:row>
                    <xdr:rowOff>190500</xdr:rowOff>
                  </from>
                  <to>
                    <xdr:col>1</xdr:col>
                    <xdr:colOff>695325</xdr:colOff>
                    <xdr:row>2106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8" r:id="rId12" name="Check Box 1062">
              <controlPr defaultSize="0" autoFill="0" autoLine="0" autoPict="0">
                <anchor moveWithCells="1">
                  <from>
                    <xdr:col>1</xdr:col>
                    <xdr:colOff>485775</xdr:colOff>
                    <xdr:row>2106</xdr:row>
                    <xdr:rowOff>190500</xdr:rowOff>
                  </from>
                  <to>
                    <xdr:col>1</xdr:col>
                    <xdr:colOff>695325</xdr:colOff>
                    <xdr:row>2107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9" r:id="rId13" name="Check Box 1063">
              <controlPr defaultSize="0" autoFill="0" autoLine="0" autoPict="0">
                <anchor moveWithCells="1">
                  <from>
                    <xdr:col>1</xdr:col>
                    <xdr:colOff>485775</xdr:colOff>
                    <xdr:row>2107</xdr:row>
                    <xdr:rowOff>200025</xdr:rowOff>
                  </from>
                  <to>
                    <xdr:col>1</xdr:col>
                    <xdr:colOff>695325</xdr:colOff>
                    <xdr:row>2108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1" r:id="rId14" name="Check Box 1065">
              <controlPr defaultSize="0" autoFill="0" autoLine="0" autoPict="0">
                <anchor moveWithCells="1">
                  <from>
                    <xdr:col>1</xdr:col>
                    <xdr:colOff>485775</xdr:colOff>
                    <xdr:row>2109</xdr:row>
                    <xdr:rowOff>190500</xdr:rowOff>
                  </from>
                  <to>
                    <xdr:col>1</xdr:col>
                    <xdr:colOff>695325</xdr:colOff>
                    <xdr:row>2110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2" r:id="rId15" name="Check Box 1066">
              <controlPr defaultSize="0" autoFill="0" autoLine="0" autoPict="0">
                <anchor moveWithCells="1">
                  <from>
                    <xdr:col>1</xdr:col>
                    <xdr:colOff>485775</xdr:colOff>
                    <xdr:row>2110</xdr:row>
                    <xdr:rowOff>190500</xdr:rowOff>
                  </from>
                  <to>
                    <xdr:col>1</xdr:col>
                    <xdr:colOff>695325</xdr:colOff>
                    <xdr:row>2111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3" r:id="rId16" name="Check Box 1067">
              <controlPr defaultSize="0" autoFill="0" autoLine="0" autoPict="0">
                <anchor moveWithCells="1">
                  <from>
                    <xdr:col>1</xdr:col>
                    <xdr:colOff>485775</xdr:colOff>
                    <xdr:row>2111</xdr:row>
                    <xdr:rowOff>200025</xdr:rowOff>
                  </from>
                  <to>
                    <xdr:col>1</xdr:col>
                    <xdr:colOff>695325</xdr:colOff>
                    <xdr:row>2112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4" r:id="rId17" name="Check Box 1068">
              <controlPr defaultSize="0" autoFill="0" autoLine="0" autoPict="0">
                <anchor moveWithCells="1">
                  <from>
                    <xdr:col>1</xdr:col>
                    <xdr:colOff>485775</xdr:colOff>
                    <xdr:row>2112</xdr:row>
                    <xdr:rowOff>190500</xdr:rowOff>
                  </from>
                  <to>
                    <xdr:col>1</xdr:col>
                    <xdr:colOff>695325</xdr:colOff>
                    <xdr:row>2113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5" r:id="rId18" name="Check Box 1069">
              <controlPr defaultSize="0" autoFill="0" autoLine="0" autoPict="0">
                <anchor moveWithCells="1">
                  <from>
                    <xdr:col>1</xdr:col>
                    <xdr:colOff>485775</xdr:colOff>
                    <xdr:row>2114</xdr:row>
                    <xdr:rowOff>200025</xdr:rowOff>
                  </from>
                  <to>
                    <xdr:col>1</xdr:col>
                    <xdr:colOff>695325</xdr:colOff>
                    <xdr:row>2115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6" r:id="rId19" name="Check Box 1070">
              <controlPr defaultSize="0" autoFill="0" autoLine="0" autoPict="0">
                <anchor moveWithCells="1">
                  <from>
                    <xdr:col>1</xdr:col>
                    <xdr:colOff>485775</xdr:colOff>
                    <xdr:row>2115</xdr:row>
                    <xdr:rowOff>190500</xdr:rowOff>
                  </from>
                  <to>
                    <xdr:col>1</xdr:col>
                    <xdr:colOff>695325</xdr:colOff>
                    <xdr:row>2116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7" r:id="rId20" name="Check Box 1071">
              <controlPr defaultSize="0" autoFill="0" autoLine="0" autoPict="0">
                <anchor moveWithCells="1">
                  <from>
                    <xdr:col>1</xdr:col>
                    <xdr:colOff>485775</xdr:colOff>
                    <xdr:row>2116</xdr:row>
                    <xdr:rowOff>200025</xdr:rowOff>
                  </from>
                  <to>
                    <xdr:col>1</xdr:col>
                    <xdr:colOff>695325</xdr:colOff>
                    <xdr:row>2117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8" r:id="rId21" name="Check Box 1072">
              <controlPr defaultSize="0" autoFill="0" autoLine="0" autoPict="0">
                <anchor moveWithCells="1">
                  <from>
                    <xdr:col>1</xdr:col>
                    <xdr:colOff>485775</xdr:colOff>
                    <xdr:row>2117</xdr:row>
                    <xdr:rowOff>190500</xdr:rowOff>
                  </from>
                  <to>
                    <xdr:col>1</xdr:col>
                    <xdr:colOff>695325</xdr:colOff>
                    <xdr:row>2118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9" r:id="rId22" name="Check Box 1073">
              <controlPr defaultSize="0" autoFill="0" autoLine="0" autoPict="0">
                <anchor moveWithCells="1">
                  <from>
                    <xdr:col>1</xdr:col>
                    <xdr:colOff>485775</xdr:colOff>
                    <xdr:row>369</xdr:row>
                    <xdr:rowOff>190500</xdr:rowOff>
                  </from>
                  <to>
                    <xdr:col>1</xdr:col>
                    <xdr:colOff>695325</xdr:colOff>
                    <xdr:row>370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1" r:id="rId23" name="Check Box 1075">
              <controlPr defaultSize="0" autoFill="0" autoLine="0" autoPict="0">
                <anchor moveWithCells="1">
                  <from>
                    <xdr:col>1</xdr:col>
                    <xdr:colOff>485775</xdr:colOff>
                    <xdr:row>371</xdr:row>
                    <xdr:rowOff>0</xdr:rowOff>
                  </from>
                  <to>
                    <xdr:col>1</xdr:col>
                    <xdr:colOff>695325</xdr:colOff>
                    <xdr:row>372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2" r:id="rId24" name="Check Box 1076">
              <controlPr defaultSize="0" autoFill="0" autoLine="0" autoPict="0">
                <anchor moveWithCells="1">
                  <from>
                    <xdr:col>1</xdr:col>
                    <xdr:colOff>485775</xdr:colOff>
                    <xdr:row>372</xdr:row>
                    <xdr:rowOff>190500</xdr:rowOff>
                  </from>
                  <to>
                    <xdr:col>1</xdr:col>
                    <xdr:colOff>695325</xdr:colOff>
                    <xdr:row>373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3" r:id="rId25" name="Check Box 1077">
              <controlPr defaultSize="0" autoFill="0" autoLine="0" autoPict="0">
                <anchor moveWithCells="1">
                  <from>
                    <xdr:col>1</xdr:col>
                    <xdr:colOff>485775</xdr:colOff>
                    <xdr:row>373</xdr:row>
                    <xdr:rowOff>190500</xdr:rowOff>
                  </from>
                  <to>
                    <xdr:col>1</xdr:col>
                    <xdr:colOff>695325</xdr:colOff>
                    <xdr:row>374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4" r:id="rId26" name="Check Box 1078">
              <controlPr defaultSize="0" autoFill="0" autoLine="0" autoPict="0">
                <anchor moveWithCells="1">
                  <from>
                    <xdr:col>1</xdr:col>
                    <xdr:colOff>485775</xdr:colOff>
                    <xdr:row>374</xdr:row>
                    <xdr:rowOff>190500</xdr:rowOff>
                  </from>
                  <to>
                    <xdr:col>1</xdr:col>
                    <xdr:colOff>695325</xdr:colOff>
                    <xdr:row>375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5" r:id="rId27" name="Check Box 1079">
              <controlPr defaultSize="0" autoFill="0" autoLine="0" autoPict="0">
                <anchor moveWithCells="1">
                  <from>
                    <xdr:col>1</xdr:col>
                    <xdr:colOff>485775</xdr:colOff>
                    <xdr:row>375</xdr:row>
                    <xdr:rowOff>190500</xdr:rowOff>
                  </from>
                  <to>
                    <xdr:col>1</xdr:col>
                    <xdr:colOff>695325</xdr:colOff>
                    <xdr:row>376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6" r:id="rId28" name="Check Box 1080">
              <controlPr defaultSize="0" autoFill="0" autoLine="0" autoPict="0">
                <anchor moveWithCells="1">
                  <from>
                    <xdr:col>1</xdr:col>
                    <xdr:colOff>485775</xdr:colOff>
                    <xdr:row>376</xdr:row>
                    <xdr:rowOff>190500</xdr:rowOff>
                  </from>
                  <to>
                    <xdr:col>1</xdr:col>
                    <xdr:colOff>695325</xdr:colOff>
                    <xdr:row>377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7" r:id="rId29" name="Check Box 1081">
              <controlPr defaultSize="0" autoFill="0" autoLine="0" autoPict="0">
                <anchor moveWithCells="1">
                  <from>
                    <xdr:col>1</xdr:col>
                    <xdr:colOff>485775</xdr:colOff>
                    <xdr:row>377</xdr:row>
                    <xdr:rowOff>190500</xdr:rowOff>
                  </from>
                  <to>
                    <xdr:col>1</xdr:col>
                    <xdr:colOff>695325</xdr:colOff>
                    <xdr:row>378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8" r:id="rId30" name="Check Box 1082">
              <controlPr defaultSize="0" autoFill="0" autoLine="0" autoPict="0">
                <anchor moveWithCells="1">
                  <from>
                    <xdr:col>1</xdr:col>
                    <xdr:colOff>485775</xdr:colOff>
                    <xdr:row>378</xdr:row>
                    <xdr:rowOff>190500</xdr:rowOff>
                  </from>
                  <to>
                    <xdr:col>1</xdr:col>
                    <xdr:colOff>695325</xdr:colOff>
                    <xdr:row>379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9" r:id="rId31" name="Check Box 1083">
              <controlPr defaultSize="0" autoFill="0" autoLine="0" autoPict="0">
                <anchor moveWithCells="1">
                  <from>
                    <xdr:col>1</xdr:col>
                    <xdr:colOff>485775</xdr:colOff>
                    <xdr:row>379</xdr:row>
                    <xdr:rowOff>190500</xdr:rowOff>
                  </from>
                  <to>
                    <xdr:col>1</xdr:col>
                    <xdr:colOff>695325</xdr:colOff>
                    <xdr:row>380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1" r:id="rId32" name="Check Box 1085">
              <controlPr defaultSize="0" autoFill="0" autoLine="0" autoPict="0">
                <anchor moveWithCells="1">
                  <from>
                    <xdr:col>1</xdr:col>
                    <xdr:colOff>485775</xdr:colOff>
                    <xdr:row>371</xdr:row>
                    <xdr:rowOff>190500</xdr:rowOff>
                  </from>
                  <to>
                    <xdr:col>1</xdr:col>
                    <xdr:colOff>695325</xdr:colOff>
                    <xdr:row>372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9" r:id="rId33" name="Check Box 1113">
              <controlPr defaultSize="0" autoFill="0" autoLine="0" autoPict="0">
                <anchor moveWithCells="1">
                  <from>
                    <xdr:col>1</xdr:col>
                    <xdr:colOff>485775</xdr:colOff>
                    <xdr:row>2109</xdr:row>
                    <xdr:rowOff>0</xdr:rowOff>
                  </from>
                  <to>
                    <xdr:col>1</xdr:col>
                    <xdr:colOff>695325</xdr:colOff>
                    <xdr:row>2109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470" yWindow="926" count="12">
        <x14:dataValidation type="list" allowBlank="1" showInputMessage="1" showErrorMessage="1">
          <x14:formula1>
            <xm:f>Číselníky!$B$5:$B$8</xm:f>
          </x14:formula1>
          <xm:sqref>D362:H362</xm:sqref>
        </x14:dataValidation>
        <x14:dataValidation type="list" allowBlank="1" showInputMessage="1" showErrorMessage="1">
          <x14:formula1>
            <xm:f>Číselníky!$B$63:$B$65</xm:f>
          </x14:formula1>
          <xm:sqref>E390:H390 E397:H397 E404:H404</xm:sqref>
        </x14:dataValidation>
        <x14:dataValidation type="list" allowBlank="1" showInputMessage="1" showErrorMessage="1">
          <x14:formula1>
            <xm:f>Číselníky!$C$57:$C$59</xm:f>
          </x14:formula1>
          <xm:sqref>E411:H411 E418:H418 E425:H425</xm:sqref>
        </x14:dataValidation>
        <x14:dataValidation type="list" allowBlank="1" showInputMessage="1" showErrorMessage="1">
          <x14:formula1>
            <xm:f>Číselníky!$C$63:$C$65</xm:f>
          </x14:formula1>
          <xm:sqref>E412:H412 E419:H419 E426:H426</xm:sqref>
        </x14:dataValidation>
        <x14:dataValidation type="list" allowBlank="1" showInputMessage="1" showErrorMessage="1" promptTitle="Vyberte si projektovú aktivitu" prompt="Projektová aktivita musí zodpovedať zvolenému typu aktivity, uvedenú v blablabla.">
          <x14:formula1>
            <xm:f>Čiselník2!$B$485:$B$633</xm:f>
          </x14:formula1>
          <xm:sqref>D616:H616 D627:H627 D638:H638 D649:H649 D660:H660 D671:H671 D682:H682 D693:H693 D704:H704 D715:H715 D727:H727 D738:H738 D749:H749 D760:H760 D771:H771 D782:H782 D793:H793 D804:H804 D815:H815 D826:H826 D838:H838 D849:H849 D860:H860 D871:H871 D882:H882 D893:H893 D904:H904 D915:H915 D926:H926 D937:H937 D949:H949 D960:H960 D971:H971 D982:H982 D993:H993 D1004:H1004 D1015:H1015 D1026:H1026 D1037:H1037 D1048:H1048 D1060:H1060 D1071:H1071 D1082:H1082 D1093:H1093 D1104:H1104 D1115:H1115 D1126:H1126 D1137:H1137 D1148:H1148 D1159:H1159 D1171:H1171 D1182:H1182 D1193:H1193 D1204:H1204 D1215:H1215 D1226:H1226 D1237:H1237 D1248:H1248 D1259:H1259 D1270:H1270 D1282:H1282 D1293:H1293 D1304:H1304 D1315:H1315 D1326:H1326 D1337:H1337 D1348:H1348 D1359:H1359 D1370:H1370 D1381:H1381 D1393:H1393 D1404:H1404 D1415:H1415 D1426:H1426 D1437:H1437 D1448:H1448 D1459:H1459 D1470:H1470 D1481:H1481 D1492:H1492 D1504:H1504 D1515:H1515 D1526:H1526 D1537:H1537 D1548:H1548 D1559:H1559 D1570:H1570 D1581:H1581 D1592:H1592 D1603:H1603 D1615:H1615 D1626:H1626 D1637:H1637 D1648:H1648 D1659:H1659 D1670:H1670 D1681:H1681 D1692:H1692 D1703:H1703 D1714:H1714</xm:sqref>
        </x14:dataValidation>
        <x14:dataValidation type="list" allowBlank="1" showInputMessage="1" showErrorMessage="1">
          <x14:formula1>
            <xm:f>Čiselník2!$B$485:$B$633</xm:f>
          </x14:formula1>
          <xm:sqref>B489:C489 B491:C491 B493:C493 B495:C495 B497:C497 B501:C501 B503:C503 B505:C505 B507:C507 B509:C509 B513:C513 B515:C515 B517:C517 B519:C519 B521:C521 B525:C525 B527:C527 B529:C529 B531:C531 B533:C533 B537:C537 B539:C539 B541:C541 B543:C543 B545:C545 B551:C551 B553:C553 B555:C555 B557:C557 B559:C559 B563:C563 B565:C565 B567:C567 B569:C569 B571:C571 B575:C575 B577:C577 B579:C579 B581:C581 B583:C583 B587:C587 B589:C589 B591:C591 B593:C593 B595:C595 B599:C599 B601:C601 B603:C603 B605:C605 B607:C607</xm:sqref>
        </x14:dataValidation>
        <x14:dataValidation type="list" allowBlank="1" showInputMessage="1" showErrorMessage="1">
          <x14:formula1>
            <xm:f>Číselníky!$D$27:$D$33</xm:f>
          </x14:formula1>
          <xm:sqref>D366:H366</xm:sqref>
        </x14:dataValidation>
        <x14:dataValidation type="list" allowBlank="1" showInputMessage="1" showErrorMessage="1">
          <x14:formula1>
            <xm:f>Číselníky!$B$48:$B$54</xm:f>
          </x14:formula1>
          <xm:sqref>D368:H368</xm:sqref>
        </x14:dataValidation>
        <x14:dataValidation type="list" allowBlank="1" showInputMessage="1" showErrorMessage="1">
          <x14:formula1>
            <xm:f>Číselníky!$D$36:$D$58</xm:f>
          </x14:formula1>
          <xm:sqref>D367:H367</xm:sqref>
        </x14:dataValidation>
        <x14:dataValidation type="list" allowBlank="1" showInputMessage="1" showErrorMessage="1">
          <x14:formula1>
            <xm:f>Číselníky!$E$92:$E$94</xm:f>
          </x14:formula1>
          <xm:sqref>D474:E474 D477:E477 D481:E481</xm:sqref>
        </x14:dataValidation>
        <x14:dataValidation type="list" allowBlank="1" showInputMessage="1" showErrorMessage="1">
          <x14:formula1>
            <xm:f>Číselníky!$B$57:$B$58</xm:f>
          </x14:formula1>
          <xm:sqref>E389:H389 E396:H396 E403:H403</xm:sqref>
        </x14:dataValidation>
        <x14:dataValidation type="list" allowBlank="1" showInputMessage="1" showErrorMessage="1">
          <x14:formula1>
            <xm:f>Číselníky!$E$71:$E$77</xm:f>
          </x14:formula1>
          <xm:sqref>D487:H487 D499:H499 D511:H511 D523:H523 D535:H535 D549:H549 D561:H561 D573:H573 D585:H585 D597:H597 D614:H614 D625:H625 D636:H636 D647:H647 D658:H658 D669:H669 D680:H680 D691:H691 D702:H702 D713:H713 D725:H725 D736:H736 D747:H747 D758:H758 D769:H769 D780:H780 D791:H791 D802:H802 D813:H813 D824:H824 D836:H836 D847:H847 D858:H858 D869:H869 D880:H880 D891:H891 D902:H902 D913:H913 D924:H924 D935:H935 D947:H947 D958:H958 D969:H969 D980:H980 D991:H991 D1002:H1002 D1013:H1013 D1024:H1024 D1035:H1035 D1046:H1046 D1058:H1058 D1069:H1069 D1080:H1080 D1091:H1091 D1102:H1102 D1113:H1113 D1124:H1124 D1135:H1135 D1146:H1146 D1157:H1157 D1169:H1169 D1180:H1180 D1191:H1191 D1202:H1202 D1213:H1213 D1224:H1224 D1235:H1235 D1246:H1246 D1257:H1257 D1268:H1268 D1280:H1280 D1291:H1291 D1302:H1302 D1313:H1313 D1324:H1324 D1335:H1335 D1346:H1346 D1357:H1357 D1368:H1368 D1379:H1379 D1391:H1391 D1402:H1402 D1413:H1413 D1424:H1424 D1435:H1435 D1446:H1446 D1457:H1457 D1468:H1468 D1479:H1479 D1490:H1490 D1502:H1502 D1513:H1513 D1524:H1524 D1535:H1535 D1546:H1546 D1557:H1557 D1568:H1568 D1579:H1579 D1590:H1590 D1601:H1601 D1613:H1613 D1624:H1624 D1635:H1635 D1646:H1646 D1657:H1657 D1668:H1668 D1679:H1679 D1690:H1690 D1701:H1701 D1712:H1712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view="pageBreakPreview" zoomScaleNormal="100" zoomScaleSheetLayoutView="100" workbookViewId="0">
      <selection activeCell="G4" sqref="G4:H4"/>
    </sheetView>
  </sheetViews>
  <sheetFormatPr defaultRowHeight="15" x14ac:dyDescent="0.25"/>
  <cols>
    <col min="1" max="1" width="16.5703125" customWidth="1"/>
    <col min="2" max="2" width="11.140625" customWidth="1"/>
    <col min="3" max="3" width="6" customWidth="1"/>
    <col min="4" max="4" width="17.42578125" customWidth="1"/>
    <col min="5" max="5" width="23.28515625" customWidth="1"/>
    <col min="6" max="6" width="10.28515625" customWidth="1"/>
    <col min="7" max="7" width="9.5703125" customWidth="1"/>
    <col min="8" max="8" width="8.140625" customWidth="1"/>
    <col min="9" max="9" width="14.7109375" customWidth="1"/>
    <col min="10" max="10" width="10.7109375" customWidth="1"/>
  </cols>
  <sheetData>
    <row r="1" spans="1:10" ht="15.75" customHeight="1" x14ac:dyDescent="0.25">
      <c r="A1" s="453" t="s">
        <v>1440</v>
      </c>
      <c r="B1" s="454"/>
      <c r="C1" s="454"/>
      <c r="D1" s="454"/>
      <c r="E1" s="454"/>
      <c r="F1" s="454"/>
      <c r="G1" s="454"/>
      <c r="H1" s="455"/>
      <c r="I1" s="455"/>
      <c r="J1" s="456"/>
    </row>
    <row r="2" spans="1:10" ht="15.75" x14ac:dyDescent="0.25">
      <c r="A2" s="422" t="s">
        <v>116</v>
      </c>
      <c r="B2" s="423"/>
      <c r="C2" s="423"/>
      <c r="D2" s="423"/>
      <c r="E2" s="423"/>
      <c r="F2" s="423"/>
      <c r="G2" s="9" t="s">
        <v>117</v>
      </c>
      <c r="H2" s="10" t="e">
        <f>J2/J32</f>
        <v>#DIV/0!</v>
      </c>
      <c r="I2" s="171" t="s">
        <v>118</v>
      </c>
      <c r="J2" s="11">
        <f>SUM(J4:J6)</f>
        <v>0</v>
      </c>
    </row>
    <row r="3" spans="1:10" ht="47.25" x14ac:dyDescent="0.25">
      <c r="A3" s="439" t="s">
        <v>119</v>
      </c>
      <c r="B3" s="440"/>
      <c r="C3" s="440"/>
      <c r="D3" s="159" t="s">
        <v>120</v>
      </c>
      <c r="E3" s="159" t="s">
        <v>121</v>
      </c>
      <c r="F3" s="159" t="s">
        <v>122</v>
      </c>
      <c r="G3" s="159" t="s">
        <v>123</v>
      </c>
      <c r="H3" s="159" t="s">
        <v>124</v>
      </c>
      <c r="I3" s="172"/>
      <c r="J3" s="160" t="s">
        <v>125</v>
      </c>
    </row>
    <row r="4" spans="1:10" ht="15.75" x14ac:dyDescent="0.25">
      <c r="A4" s="449"/>
      <c r="B4" s="443"/>
      <c r="C4" s="444"/>
      <c r="D4" s="117"/>
      <c r="E4" s="117"/>
      <c r="F4" s="117"/>
      <c r="G4" s="115"/>
      <c r="H4" s="115"/>
      <c r="I4" s="173"/>
      <c r="J4" s="165">
        <f>H4*G4</f>
        <v>0</v>
      </c>
    </row>
    <row r="5" spans="1:10" ht="15.75" x14ac:dyDescent="0.25">
      <c r="A5" s="449"/>
      <c r="B5" s="443"/>
      <c r="C5" s="444"/>
      <c r="D5" s="117"/>
      <c r="E5" s="117"/>
      <c r="F5" s="117"/>
      <c r="G5" s="115"/>
      <c r="H5" s="115"/>
      <c r="I5" s="173"/>
      <c r="J5" s="165">
        <f>H5*G5</f>
        <v>0</v>
      </c>
    </row>
    <row r="6" spans="1:10" ht="15.75" x14ac:dyDescent="0.25">
      <c r="A6" s="449"/>
      <c r="B6" s="443"/>
      <c r="C6" s="444"/>
      <c r="D6" s="117"/>
      <c r="E6" s="117"/>
      <c r="F6" s="117"/>
      <c r="G6" s="115"/>
      <c r="H6" s="115"/>
      <c r="I6" s="173"/>
      <c r="J6" s="165">
        <f>H6*G6</f>
        <v>0</v>
      </c>
    </row>
    <row r="7" spans="1:10" ht="15.75" x14ac:dyDescent="0.25">
      <c r="A7" s="422" t="s">
        <v>126</v>
      </c>
      <c r="B7" s="423"/>
      <c r="C7" s="423"/>
      <c r="D7" s="423"/>
      <c r="E7" s="423"/>
      <c r="F7" s="423"/>
      <c r="G7" s="9" t="s">
        <v>117</v>
      </c>
      <c r="H7" s="10" t="e">
        <f>J7/J32</f>
        <v>#DIV/0!</v>
      </c>
      <c r="I7" s="171" t="s">
        <v>118</v>
      </c>
      <c r="J7" s="11">
        <f>IF(F8="ÁNO",J8,IF(F8="NIE",SUM(J11:J13),0))</f>
        <v>0</v>
      </c>
    </row>
    <row r="8" spans="1:10" ht="15.75" customHeight="1" x14ac:dyDescent="0.25">
      <c r="A8" s="445" t="s">
        <v>1448</v>
      </c>
      <c r="B8" s="445"/>
      <c r="C8" s="445"/>
      <c r="D8" s="445"/>
      <c r="E8" s="445"/>
      <c r="F8" s="164" t="s">
        <v>1385</v>
      </c>
      <c r="G8" s="161" t="s">
        <v>1449</v>
      </c>
      <c r="H8" s="163"/>
      <c r="I8" s="161" t="s">
        <v>118</v>
      </c>
      <c r="J8" s="162">
        <f>(J2+J14+J18+J22+J26)*H8</f>
        <v>0</v>
      </c>
    </row>
    <row r="9" spans="1:10" ht="15.75" x14ac:dyDescent="0.25">
      <c r="A9" s="445" t="s">
        <v>1450</v>
      </c>
      <c r="B9" s="445"/>
      <c r="C9" s="445"/>
      <c r="D9" s="445"/>
      <c r="E9" s="445"/>
      <c r="F9" s="155"/>
      <c r="G9" s="446" t="s">
        <v>120</v>
      </c>
      <c r="H9" s="447" t="s">
        <v>123</v>
      </c>
      <c r="I9" s="447" t="s">
        <v>124</v>
      </c>
      <c r="J9" s="448" t="s">
        <v>125</v>
      </c>
    </row>
    <row r="10" spans="1:10" ht="31.5" x14ac:dyDescent="0.25">
      <c r="A10" s="157" t="s">
        <v>127</v>
      </c>
      <c r="B10" s="158" t="s">
        <v>128</v>
      </c>
      <c r="C10" s="450" t="s">
        <v>121</v>
      </c>
      <c r="D10" s="451"/>
      <c r="E10" s="452"/>
      <c r="F10" s="159" t="s">
        <v>122</v>
      </c>
      <c r="G10" s="446"/>
      <c r="H10" s="447"/>
      <c r="I10" s="447"/>
      <c r="J10" s="448"/>
    </row>
    <row r="11" spans="1:10" ht="15.75" x14ac:dyDescent="0.25">
      <c r="A11" s="113"/>
      <c r="B11" s="114" t="s">
        <v>129</v>
      </c>
      <c r="C11" s="442"/>
      <c r="D11" s="443"/>
      <c r="E11" s="444"/>
      <c r="F11" s="154"/>
      <c r="G11" s="115" t="s">
        <v>130</v>
      </c>
      <c r="H11" s="115"/>
      <c r="I11" s="115"/>
      <c r="J11" s="165">
        <f>H11*I11</f>
        <v>0</v>
      </c>
    </row>
    <row r="12" spans="1:10" ht="15.75" x14ac:dyDescent="0.25">
      <c r="A12" s="113"/>
      <c r="B12" s="114" t="s">
        <v>129</v>
      </c>
      <c r="C12" s="442"/>
      <c r="D12" s="443"/>
      <c r="E12" s="444"/>
      <c r="F12" s="154"/>
      <c r="G12" s="115" t="s">
        <v>130</v>
      </c>
      <c r="H12" s="115"/>
      <c r="I12" s="115"/>
      <c r="J12" s="165">
        <f>H12*I12</f>
        <v>0</v>
      </c>
    </row>
    <row r="13" spans="1:10" ht="15.75" x14ac:dyDescent="0.25">
      <c r="A13" s="116"/>
      <c r="B13" s="112" t="s">
        <v>129</v>
      </c>
      <c r="C13" s="441"/>
      <c r="D13" s="420"/>
      <c r="E13" s="421"/>
      <c r="F13" s="153"/>
      <c r="G13" s="112" t="s">
        <v>130</v>
      </c>
      <c r="H13" s="112"/>
      <c r="I13" s="112"/>
      <c r="J13" s="165">
        <f>H13*I13</f>
        <v>0</v>
      </c>
    </row>
    <row r="14" spans="1:10" ht="15.75" x14ac:dyDescent="0.25">
      <c r="A14" s="422" t="s">
        <v>131</v>
      </c>
      <c r="B14" s="423"/>
      <c r="C14" s="423"/>
      <c r="D14" s="423"/>
      <c r="E14" s="423"/>
      <c r="F14" s="423"/>
      <c r="G14" s="9" t="s">
        <v>117</v>
      </c>
      <c r="H14" s="10" t="e">
        <f>J14/J32</f>
        <v>#DIV/0!</v>
      </c>
      <c r="I14" s="9" t="s">
        <v>118</v>
      </c>
      <c r="J14" s="11">
        <f>SUM(J16:J17)</f>
        <v>0</v>
      </c>
    </row>
    <row r="15" spans="1:10" ht="47.25" x14ac:dyDescent="0.25">
      <c r="A15" s="439" t="s">
        <v>119</v>
      </c>
      <c r="B15" s="440"/>
      <c r="C15" s="440"/>
      <c r="D15" s="159" t="s">
        <v>120</v>
      </c>
      <c r="E15" s="159" t="s">
        <v>121</v>
      </c>
      <c r="F15" s="159" t="s">
        <v>122</v>
      </c>
      <c r="G15" s="159" t="s">
        <v>123</v>
      </c>
      <c r="H15" s="159" t="s">
        <v>124</v>
      </c>
      <c r="I15" s="159"/>
      <c r="J15" s="160" t="s">
        <v>125</v>
      </c>
    </row>
    <row r="16" spans="1:10" ht="15.75" x14ac:dyDescent="0.25">
      <c r="A16" s="419"/>
      <c r="B16" s="420"/>
      <c r="C16" s="421"/>
      <c r="D16" s="111"/>
      <c r="E16" s="111"/>
      <c r="F16" s="111"/>
      <c r="G16" s="112"/>
      <c r="H16" s="112"/>
      <c r="I16" s="161"/>
      <c r="J16" s="156">
        <f>H16*G16</f>
        <v>0</v>
      </c>
    </row>
    <row r="17" spans="1:10" ht="15.75" x14ac:dyDescent="0.25">
      <c r="A17" s="419"/>
      <c r="B17" s="420"/>
      <c r="C17" s="421"/>
      <c r="D17" s="111"/>
      <c r="E17" s="111"/>
      <c r="F17" s="111"/>
      <c r="G17" s="112"/>
      <c r="H17" s="112"/>
      <c r="I17" s="161"/>
      <c r="J17" s="156">
        <f>H17*G17</f>
        <v>0</v>
      </c>
    </row>
    <row r="18" spans="1:10" ht="15.75" x14ac:dyDescent="0.25">
      <c r="A18" s="422" t="s">
        <v>132</v>
      </c>
      <c r="B18" s="423"/>
      <c r="C18" s="423"/>
      <c r="D18" s="423"/>
      <c r="E18" s="423"/>
      <c r="F18" s="423"/>
      <c r="G18" s="9" t="s">
        <v>117</v>
      </c>
      <c r="H18" s="10" t="e">
        <f>J18/J32</f>
        <v>#DIV/0!</v>
      </c>
      <c r="I18" s="9" t="s">
        <v>118</v>
      </c>
      <c r="J18" s="11">
        <f>SUM(J20:J21)</f>
        <v>0</v>
      </c>
    </row>
    <row r="19" spans="1:10" ht="47.25" x14ac:dyDescent="0.25">
      <c r="A19" s="439" t="s">
        <v>119</v>
      </c>
      <c r="B19" s="440"/>
      <c r="C19" s="440"/>
      <c r="D19" s="159" t="s">
        <v>120</v>
      </c>
      <c r="E19" s="159" t="s">
        <v>121</v>
      </c>
      <c r="F19" s="159" t="s">
        <v>122</v>
      </c>
      <c r="G19" s="159" t="s">
        <v>123</v>
      </c>
      <c r="H19" s="159" t="s">
        <v>124</v>
      </c>
      <c r="I19" s="159"/>
      <c r="J19" s="160" t="s">
        <v>125</v>
      </c>
    </row>
    <row r="20" spans="1:10" ht="15.75" x14ac:dyDescent="0.25">
      <c r="A20" s="419"/>
      <c r="B20" s="420"/>
      <c r="C20" s="421"/>
      <c r="D20" s="111"/>
      <c r="E20" s="111"/>
      <c r="F20" s="111"/>
      <c r="G20" s="112"/>
      <c r="H20" s="112"/>
      <c r="I20" s="161"/>
      <c r="J20" s="156">
        <f>H20*G20</f>
        <v>0</v>
      </c>
    </row>
    <row r="21" spans="1:10" ht="15.75" x14ac:dyDescent="0.25">
      <c r="A21" s="419"/>
      <c r="B21" s="420"/>
      <c r="C21" s="421"/>
      <c r="D21" s="111"/>
      <c r="E21" s="111"/>
      <c r="F21" s="111"/>
      <c r="G21" s="112"/>
      <c r="H21" s="112"/>
      <c r="I21" s="161"/>
      <c r="J21" s="156">
        <f>H21*G21</f>
        <v>0</v>
      </c>
    </row>
    <row r="22" spans="1:10" ht="15.75" x14ac:dyDescent="0.25">
      <c r="A22" s="422" t="s">
        <v>133</v>
      </c>
      <c r="B22" s="423"/>
      <c r="C22" s="423"/>
      <c r="D22" s="423"/>
      <c r="E22" s="423"/>
      <c r="F22" s="423"/>
      <c r="G22" s="9" t="s">
        <v>117</v>
      </c>
      <c r="H22" s="10" t="e">
        <f>J22/J32</f>
        <v>#DIV/0!</v>
      </c>
      <c r="I22" s="9" t="s">
        <v>118</v>
      </c>
      <c r="J22" s="11">
        <f>SUM(J24:J25)</f>
        <v>0</v>
      </c>
    </row>
    <row r="23" spans="1:10" ht="47.25" x14ac:dyDescent="0.25">
      <c r="A23" s="439" t="s">
        <v>119</v>
      </c>
      <c r="B23" s="440"/>
      <c r="C23" s="440"/>
      <c r="D23" s="159" t="s">
        <v>120</v>
      </c>
      <c r="E23" s="159" t="s">
        <v>121</v>
      </c>
      <c r="F23" s="159" t="s">
        <v>122</v>
      </c>
      <c r="G23" s="159" t="s">
        <v>123</v>
      </c>
      <c r="H23" s="159" t="s">
        <v>124</v>
      </c>
      <c r="I23" s="159"/>
      <c r="J23" s="160" t="s">
        <v>125</v>
      </c>
    </row>
    <row r="24" spans="1:10" ht="15.75" x14ac:dyDescent="0.25">
      <c r="A24" s="419"/>
      <c r="B24" s="420"/>
      <c r="C24" s="421"/>
      <c r="D24" s="111"/>
      <c r="E24" s="111"/>
      <c r="F24" s="111"/>
      <c r="G24" s="112"/>
      <c r="H24" s="112"/>
      <c r="I24" s="161"/>
      <c r="J24" s="156">
        <f>H24*G24</f>
        <v>0</v>
      </c>
    </row>
    <row r="25" spans="1:10" ht="15.75" x14ac:dyDescent="0.25">
      <c r="A25" s="419"/>
      <c r="B25" s="420"/>
      <c r="C25" s="421"/>
      <c r="D25" s="111"/>
      <c r="E25" s="111"/>
      <c r="F25" s="111"/>
      <c r="G25" s="112"/>
      <c r="H25" s="112"/>
      <c r="I25" s="161"/>
      <c r="J25" s="156">
        <f>H25*G25</f>
        <v>0</v>
      </c>
    </row>
    <row r="26" spans="1:10" ht="15.75" x14ac:dyDescent="0.25">
      <c r="A26" s="422" t="s">
        <v>134</v>
      </c>
      <c r="B26" s="423"/>
      <c r="C26" s="423"/>
      <c r="D26" s="423"/>
      <c r="E26" s="423"/>
      <c r="F26" s="423"/>
      <c r="G26" s="9" t="s">
        <v>117</v>
      </c>
      <c r="H26" s="10" t="e">
        <f>J26/J32</f>
        <v>#DIV/0!</v>
      </c>
      <c r="I26" s="9" t="s">
        <v>118</v>
      </c>
      <c r="J26" s="11">
        <f>SUM(J28:J29)</f>
        <v>0</v>
      </c>
    </row>
    <row r="27" spans="1:10" ht="47.25" x14ac:dyDescent="0.25">
      <c r="A27" s="439" t="s">
        <v>119</v>
      </c>
      <c r="B27" s="440"/>
      <c r="C27" s="440"/>
      <c r="D27" s="159" t="s">
        <v>120</v>
      </c>
      <c r="E27" s="159" t="s">
        <v>121</v>
      </c>
      <c r="F27" s="159" t="s">
        <v>122</v>
      </c>
      <c r="G27" s="159" t="s">
        <v>123</v>
      </c>
      <c r="H27" s="159" t="s">
        <v>124</v>
      </c>
      <c r="I27" s="159"/>
      <c r="J27" s="160" t="s">
        <v>125</v>
      </c>
    </row>
    <row r="28" spans="1:10" ht="15.75" x14ac:dyDescent="0.25">
      <c r="A28" s="419"/>
      <c r="B28" s="420"/>
      <c r="C28" s="421"/>
      <c r="D28" s="111"/>
      <c r="E28" s="111"/>
      <c r="F28" s="111"/>
      <c r="G28" s="112"/>
      <c r="H28" s="112"/>
      <c r="I28" s="161"/>
      <c r="J28" s="156">
        <f>H28*G28</f>
        <v>0</v>
      </c>
    </row>
    <row r="29" spans="1:10" ht="15.75" x14ac:dyDescent="0.25">
      <c r="A29" s="419"/>
      <c r="B29" s="420"/>
      <c r="C29" s="421"/>
      <c r="D29" s="111"/>
      <c r="E29" s="111"/>
      <c r="F29" s="111"/>
      <c r="G29" s="112"/>
      <c r="H29" s="112"/>
      <c r="I29" s="161"/>
      <c r="J29" s="156"/>
    </row>
    <row r="30" spans="1:10" ht="15.75" x14ac:dyDescent="0.25">
      <c r="A30" s="422" t="s">
        <v>135</v>
      </c>
      <c r="B30" s="423"/>
      <c r="C30" s="423"/>
      <c r="D30" s="423"/>
      <c r="E30" s="423"/>
      <c r="F30" s="423"/>
      <c r="G30" s="9" t="s">
        <v>117</v>
      </c>
      <c r="H30" s="10" t="e">
        <f>J30/J32</f>
        <v>#DIV/0!</v>
      </c>
      <c r="I30" s="9" t="s">
        <v>118</v>
      </c>
      <c r="J30" s="11">
        <f>J31</f>
        <v>0</v>
      </c>
    </row>
    <row r="31" spans="1:10" ht="15.75" customHeight="1" x14ac:dyDescent="0.25">
      <c r="A31" s="427" t="s">
        <v>1452</v>
      </c>
      <c r="B31" s="428"/>
      <c r="C31" s="428"/>
      <c r="D31" s="428"/>
      <c r="E31" s="428"/>
      <c r="F31" s="429"/>
      <c r="G31" s="159" t="s">
        <v>1451</v>
      </c>
      <c r="H31" s="163"/>
      <c r="I31" s="159" t="s">
        <v>118</v>
      </c>
      <c r="J31" s="166">
        <f>J7*H31</f>
        <v>0</v>
      </c>
    </row>
    <row r="32" spans="1:10" ht="15.75" x14ac:dyDescent="0.25">
      <c r="A32" s="430" t="s">
        <v>136</v>
      </c>
      <c r="B32" s="431"/>
      <c r="C32" s="431"/>
      <c r="D32" s="431"/>
      <c r="E32" s="431"/>
      <c r="F32" s="432"/>
      <c r="G32" s="12" t="s">
        <v>117</v>
      </c>
      <c r="H32" s="13" t="e">
        <f>J32/J32</f>
        <v>#DIV/0!</v>
      </c>
      <c r="I32" s="12" t="s">
        <v>118</v>
      </c>
      <c r="J32" s="14">
        <f>J30+J26+J22+J18+J14+J7+J2</f>
        <v>0</v>
      </c>
    </row>
    <row r="33" spans="1:10" ht="15.75" x14ac:dyDescent="0.25">
      <c r="A33" s="433" t="s">
        <v>89</v>
      </c>
      <c r="B33" s="434"/>
      <c r="C33" s="434"/>
      <c r="D33" s="434"/>
      <c r="E33" s="434"/>
      <c r="F33" s="435"/>
      <c r="G33" s="15" t="s">
        <v>117</v>
      </c>
      <c r="H33" s="16" t="e">
        <f>J33/J32</f>
        <v>#DIV/0!</v>
      </c>
      <c r="I33" s="15" t="s">
        <v>118</v>
      </c>
      <c r="J33" s="17">
        <f>J2</f>
        <v>0</v>
      </c>
    </row>
    <row r="34" spans="1:10" ht="15.75" x14ac:dyDescent="0.25">
      <c r="A34" s="433" t="s">
        <v>137</v>
      </c>
      <c r="B34" s="434"/>
      <c r="C34" s="434"/>
      <c r="D34" s="434"/>
      <c r="E34" s="434"/>
      <c r="F34" s="435"/>
      <c r="G34" s="15" t="s">
        <v>117</v>
      </c>
      <c r="H34" s="16" t="e">
        <f>J34/J32</f>
        <v>#DIV/0!</v>
      </c>
      <c r="I34" s="15" t="s">
        <v>118</v>
      </c>
      <c r="J34" s="17">
        <f>J26+J22+J18+J14+J7</f>
        <v>0</v>
      </c>
    </row>
    <row r="35" spans="1:10" ht="15.75" x14ac:dyDescent="0.25">
      <c r="A35" s="433" t="s">
        <v>138</v>
      </c>
      <c r="B35" s="434"/>
      <c r="C35" s="434"/>
      <c r="D35" s="434"/>
      <c r="E35" s="434"/>
      <c r="F35" s="435"/>
      <c r="G35" s="15" t="s">
        <v>117</v>
      </c>
      <c r="H35" s="16" t="e">
        <f>J35/J32</f>
        <v>#DIV/0!</v>
      </c>
      <c r="I35" s="15" t="s">
        <v>118</v>
      </c>
      <c r="J35" s="17">
        <f>J30</f>
        <v>0</v>
      </c>
    </row>
    <row r="36" spans="1:10" ht="15.75" x14ac:dyDescent="0.25">
      <c r="A36" s="436" t="s">
        <v>72</v>
      </c>
      <c r="B36" s="437"/>
      <c r="C36" s="437"/>
      <c r="D36" s="437"/>
      <c r="E36" s="437"/>
      <c r="F36" s="438"/>
      <c r="G36" s="18" t="s">
        <v>117</v>
      </c>
      <c r="H36" s="19" t="e">
        <f>J7/(J2+J14+J18+J22+J26)</f>
        <v>#DIV/0!</v>
      </c>
      <c r="I36" s="18" t="s">
        <v>118</v>
      </c>
      <c r="J36" s="20">
        <f>J7</f>
        <v>0</v>
      </c>
    </row>
    <row r="37" spans="1:10" ht="16.5" thickBot="1" x14ac:dyDescent="0.3">
      <c r="A37" s="424" t="s">
        <v>78</v>
      </c>
      <c r="B37" s="425"/>
      <c r="C37" s="425"/>
      <c r="D37" s="425"/>
      <c r="E37" s="425"/>
      <c r="F37" s="426"/>
      <c r="G37" s="21" t="s">
        <v>117</v>
      </c>
      <c r="H37" s="22" t="e">
        <f>J30/J7</f>
        <v>#DIV/0!</v>
      </c>
      <c r="I37" s="21" t="s">
        <v>118</v>
      </c>
      <c r="J37" s="23">
        <f>J30</f>
        <v>0</v>
      </c>
    </row>
  </sheetData>
  <sheetProtection sheet="1" objects="1" scenarios="1" selectLockedCells="1"/>
  <mergeCells count="41">
    <mergeCell ref="G9:G10"/>
    <mergeCell ref="H9:H10"/>
    <mergeCell ref="C13:E13"/>
    <mergeCell ref="A14:F14"/>
    <mergeCell ref="A1:J1"/>
    <mergeCell ref="A2:F2"/>
    <mergeCell ref="A3:C3"/>
    <mergeCell ref="A4:C4"/>
    <mergeCell ref="A5:C5"/>
    <mergeCell ref="A6:C6"/>
    <mergeCell ref="I9:I10"/>
    <mergeCell ref="J9:J10"/>
    <mergeCell ref="A15:C15"/>
    <mergeCell ref="A7:F7"/>
    <mergeCell ref="A8:E8"/>
    <mergeCell ref="C10:E10"/>
    <mergeCell ref="C11:E11"/>
    <mergeCell ref="C12:E12"/>
    <mergeCell ref="A9:E9"/>
    <mergeCell ref="A16:C16"/>
    <mergeCell ref="A19:C19"/>
    <mergeCell ref="A20:C20"/>
    <mergeCell ref="A23:C23"/>
    <mergeCell ref="A24:C24"/>
    <mergeCell ref="A17:C17"/>
    <mergeCell ref="A18:F18"/>
    <mergeCell ref="A21:C21"/>
    <mergeCell ref="A22:F22"/>
    <mergeCell ref="A37:F37"/>
    <mergeCell ref="A32:F32"/>
    <mergeCell ref="A33:F33"/>
    <mergeCell ref="A34:F34"/>
    <mergeCell ref="A35:F35"/>
    <mergeCell ref="A36:F36"/>
    <mergeCell ref="A25:C25"/>
    <mergeCell ref="A26:F26"/>
    <mergeCell ref="A29:C29"/>
    <mergeCell ref="A30:F30"/>
    <mergeCell ref="A31:F31"/>
    <mergeCell ref="A28:C28"/>
    <mergeCell ref="A27:C27"/>
  </mergeCells>
  <conditionalFormatting sqref="J8">
    <cfRule type="expression" dxfId="7" priority="2">
      <formula>$F$8="NIE"</formula>
    </cfRule>
  </conditionalFormatting>
  <conditionalFormatting sqref="A11:J13">
    <cfRule type="expression" dxfId="6" priority="4">
      <formula>$F$8="ÁNO"</formula>
    </cfRule>
  </conditionalFormatting>
  <conditionalFormatting sqref="H8">
    <cfRule type="expression" dxfId="5" priority="3">
      <formula>$F$8="NIE"</formula>
    </cfRule>
  </conditionalFormatting>
  <conditionalFormatting sqref="A11:J13 H8 J8">
    <cfRule type="expression" dxfId="4" priority="1">
      <formula>$F$8="vyber"</formula>
    </cfRule>
  </conditionalFormatting>
  <dataValidations count="3">
    <dataValidation type="decimal" allowBlank="1" showInputMessage="1" showErrorMessage="1" sqref="H31">
      <formula1>0</formula1>
      <formula2>0.15</formula2>
    </dataValidation>
    <dataValidation type="decimal" allowBlank="1" showInputMessage="1" showErrorMessage="1" sqref="H8">
      <formula1>0</formula1>
      <formula2>0.2</formula2>
    </dataValidation>
    <dataValidation type="list" allowBlank="1" showInputMessage="1" sqref="F8">
      <formula1>"ÁNO,NIE"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view="pageBreakPreview" zoomScaleNormal="100" zoomScaleSheetLayoutView="100" workbookViewId="0">
      <selection activeCell="D4" sqref="D4"/>
    </sheetView>
  </sheetViews>
  <sheetFormatPr defaultRowHeight="15" x14ac:dyDescent="0.25"/>
  <cols>
    <col min="1" max="1" width="16.5703125" customWidth="1"/>
    <col min="2" max="2" width="11.140625" customWidth="1"/>
    <col min="3" max="3" width="6" customWidth="1"/>
    <col min="4" max="4" width="17.42578125" customWidth="1"/>
    <col min="5" max="5" width="23.28515625" customWidth="1"/>
    <col min="6" max="6" width="10.28515625" customWidth="1"/>
    <col min="7" max="7" width="9.5703125" customWidth="1"/>
    <col min="8" max="8" width="8.140625" customWidth="1"/>
    <col min="9" max="9" width="14.7109375" customWidth="1"/>
    <col min="10" max="10" width="10.7109375" customWidth="1"/>
  </cols>
  <sheetData>
    <row r="1" spans="1:10" ht="15.75" customHeight="1" x14ac:dyDescent="0.25">
      <c r="A1" s="453" t="s">
        <v>1439</v>
      </c>
      <c r="B1" s="454"/>
      <c r="C1" s="454"/>
      <c r="D1" s="454"/>
      <c r="E1" s="454"/>
      <c r="F1" s="454"/>
      <c r="G1" s="454"/>
      <c r="H1" s="455"/>
      <c r="I1" s="455"/>
      <c r="J1" s="456"/>
    </row>
    <row r="2" spans="1:10" ht="15.75" x14ac:dyDescent="0.25">
      <c r="A2" s="422" t="s">
        <v>116</v>
      </c>
      <c r="B2" s="423"/>
      <c r="C2" s="423"/>
      <c r="D2" s="423"/>
      <c r="E2" s="423"/>
      <c r="F2" s="423"/>
      <c r="G2" s="9" t="s">
        <v>117</v>
      </c>
      <c r="H2" s="10" t="e">
        <f>J2/J32</f>
        <v>#DIV/0!</v>
      </c>
      <c r="I2" s="171" t="s">
        <v>118</v>
      </c>
      <c r="J2" s="11">
        <f>SUM(J4:J6)</f>
        <v>0</v>
      </c>
    </row>
    <row r="3" spans="1:10" ht="47.25" x14ac:dyDescent="0.25">
      <c r="A3" s="439" t="s">
        <v>119</v>
      </c>
      <c r="B3" s="440"/>
      <c r="C3" s="440"/>
      <c r="D3" s="159" t="s">
        <v>120</v>
      </c>
      <c r="E3" s="159" t="s">
        <v>121</v>
      </c>
      <c r="F3" s="159" t="s">
        <v>122</v>
      </c>
      <c r="G3" s="159" t="s">
        <v>123</v>
      </c>
      <c r="H3" s="159" t="s">
        <v>124</v>
      </c>
      <c r="I3" s="172"/>
      <c r="J3" s="160" t="s">
        <v>125</v>
      </c>
    </row>
    <row r="4" spans="1:10" ht="15.75" x14ac:dyDescent="0.25">
      <c r="A4" s="449"/>
      <c r="B4" s="443"/>
      <c r="C4" s="444"/>
      <c r="D4" s="117"/>
      <c r="E4" s="117"/>
      <c r="F4" s="117"/>
      <c r="G4" s="115"/>
      <c r="H4" s="115"/>
      <c r="I4" s="173"/>
      <c r="J4" s="165">
        <f>H4*G4</f>
        <v>0</v>
      </c>
    </row>
    <row r="5" spans="1:10" ht="15.75" x14ac:dyDescent="0.25">
      <c r="A5" s="449"/>
      <c r="B5" s="443"/>
      <c r="C5" s="444"/>
      <c r="D5" s="117"/>
      <c r="E5" s="117"/>
      <c r="F5" s="117"/>
      <c r="G5" s="115"/>
      <c r="H5" s="115"/>
      <c r="I5" s="173"/>
      <c r="J5" s="165">
        <f>H5*G5</f>
        <v>0</v>
      </c>
    </row>
    <row r="6" spans="1:10" ht="15.75" x14ac:dyDescent="0.25">
      <c r="A6" s="449"/>
      <c r="B6" s="443"/>
      <c r="C6" s="444"/>
      <c r="D6" s="117"/>
      <c r="E6" s="117"/>
      <c r="F6" s="117"/>
      <c r="G6" s="115"/>
      <c r="H6" s="115"/>
      <c r="I6" s="173"/>
      <c r="J6" s="165">
        <f>H6*G6</f>
        <v>0</v>
      </c>
    </row>
    <row r="7" spans="1:10" ht="15.75" x14ac:dyDescent="0.25">
      <c r="A7" s="422" t="s">
        <v>126</v>
      </c>
      <c r="B7" s="423"/>
      <c r="C7" s="423"/>
      <c r="D7" s="423"/>
      <c r="E7" s="423"/>
      <c r="F7" s="423"/>
      <c r="G7" s="9" t="s">
        <v>117</v>
      </c>
      <c r="H7" s="10" t="e">
        <f>J7/J32</f>
        <v>#DIV/0!</v>
      </c>
      <c r="I7" s="171" t="s">
        <v>118</v>
      </c>
      <c r="J7" s="11">
        <f>IF(F8="ÁNO",J8,IF(F8="NIE",SUM(J11:J13),0))</f>
        <v>0</v>
      </c>
    </row>
    <row r="8" spans="1:10" ht="15.75" customHeight="1" x14ac:dyDescent="0.25">
      <c r="A8" s="445" t="s">
        <v>1448</v>
      </c>
      <c r="B8" s="445"/>
      <c r="C8" s="445"/>
      <c r="D8" s="445"/>
      <c r="E8" s="445"/>
      <c r="F8" s="164" t="s">
        <v>1385</v>
      </c>
      <c r="G8" s="161" t="s">
        <v>1449</v>
      </c>
      <c r="H8" s="163"/>
      <c r="I8" s="161" t="s">
        <v>118</v>
      </c>
      <c r="J8" s="162">
        <f>(J2+J14+J18+J22+J26)*H8</f>
        <v>0</v>
      </c>
    </row>
    <row r="9" spans="1:10" ht="15.75" x14ac:dyDescent="0.25">
      <c r="A9" s="445" t="s">
        <v>1450</v>
      </c>
      <c r="B9" s="445"/>
      <c r="C9" s="445"/>
      <c r="D9" s="445"/>
      <c r="E9" s="445"/>
      <c r="F9" s="155"/>
      <c r="G9" s="446" t="s">
        <v>120</v>
      </c>
      <c r="H9" s="447" t="s">
        <v>123</v>
      </c>
      <c r="I9" s="447" t="s">
        <v>124</v>
      </c>
      <c r="J9" s="448" t="s">
        <v>125</v>
      </c>
    </row>
    <row r="10" spans="1:10" ht="31.5" x14ac:dyDescent="0.25">
      <c r="A10" s="157" t="s">
        <v>127</v>
      </c>
      <c r="B10" s="158" t="s">
        <v>128</v>
      </c>
      <c r="C10" s="450" t="s">
        <v>121</v>
      </c>
      <c r="D10" s="451"/>
      <c r="E10" s="452"/>
      <c r="F10" s="159" t="s">
        <v>122</v>
      </c>
      <c r="G10" s="446"/>
      <c r="H10" s="447"/>
      <c r="I10" s="447"/>
      <c r="J10" s="448"/>
    </row>
    <row r="11" spans="1:10" ht="15.75" x14ac:dyDescent="0.25">
      <c r="A11" s="113"/>
      <c r="B11" s="114" t="s">
        <v>129</v>
      </c>
      <c r="C11" s="442"/>
      <c r="D11" s="443"/>
      <c r="E11" s="444"/>
      <c r="F11" s="154"/>
      <c r="G11" s="115" t="s">
        <v>130</v>
      </c>
      <c r="H11" s="115"/>
      <c r="I11" s="115"/>
      <c r="J11" s="165">
        <f>H11*I11</f>
        <v>0</v>
      </c>
    </row>
    <row r="12" spans="1:10" ht="15.75" x14ac:dyDescent="0.25">
      <c r="A12" s="113"/>
      <c r="B12" s="114" t="s">
        <v>129</v>
      </c>
      <c r="C12" s="442"/>
      <c r="D12" s="443"/>
      <c r="E12" s="444"/>
      <c r="F12" s="154"/>
      <c r="G12" s="115" t="s">
        <v>130</v>
      </c>
      <c r="H12" s="115"/>
      <c r="I12" s="115"/>
      <c r="J12" s="165">
        <f>H12*I12</f>
        <v>0</v>
      </c>
    </row>
    <row r="13" spans="1:10" ht="15.75" x14ac:dyDescent="0.25">
      <c r="A13" s="116"/>
      <c r="B13" s="112" t="s">
        <v>129</v>
      </c>
      <c r="C13" s="441"/>
      <c r="D13" s="420"/>
      <c r="E13" s="421"/>
      <c r="F13" s="153"/>
      <c r="G13" s="112" t="s">
        <v>130</v>
      </c>
      <c r="H13" s="112"/>
      <c r="I13" s="112"/>
      <c r="J13" s="165">
        <f>H13*I13</f>
        <v>0</v>
      </c>
    </row>
    <row r="14" spans="1:10" ht="15.75" x14ac:dyDescent="0.25">
      <c r="A14" s="422" t="s">
        <v>131</v>
      </c>
      <c r="B14" s="423"/>
      <c r="C14" s="423"/>
      <c r="D14" s="423"/>
      <c r="E14" s="423"/>
      <c r="F14" s="423"/>
      <c r="G14" s="9" t="s">
        <v>117</v>
      </c>
      <c r="H14" s="10" t="e">
        <f>J14/J32</f>
        <v>#DIV/0!</v>
      </c>
      <c r="I14" s="9" t="s">
        <v>118</v>
      </c>
      <c r="J14" s="11">
        <f>SUM(J16:J17)</f>
        <v>0</v>
      </c>
    </row>
    <row r="15" spans="1:10" ht="47.25" x14ac:dyDescent="0.25">
      <c r="A15" s="439" t="s">
        <v>119</v>
      </c>
      <c r="B15" s="440"/>
      <c r="C15" s="440"/>
      <c r="D15" s="159" t="s">
        <v>120</v>
      </c>
      <c r="E15" s="159" t="s">
        <v>121</v>
      </c>
      <c r="F15" s="159" t="s">
        <v>122</v>
      </c>
      <c r="G15" s="159" t="s">
        <v>123</v>
      </c>
      <c r="H15" s="159" t="s">
        <v>124</v>
      </c>
      <c r="I15" s="159"/>
      <c r="J15" s="160" t="s">
        <v>125</v>
      </c>
    </row>
    <row r="16" spans="1:10" ht="15.75" x14ac:dyDescent="0.25">
      <c r="A16" s="419"/>
      <c r="B16" s="420"/>
      <c r="C16" s="421"/>
      <c r="D16" s="111"/>
      <c r="E16" s="111"/>
      <c r="F16" s="111"/>
      <c r="G16" s="112"/>
      <c r="H16" s="112"/>
      <c r="I16" s="161"/>
      <c r="J16" s="156">
        <f>H16*G16</f>
        <v>0</v>
      </c>
    </row>
    <row r="17" spans="1:10" ht="15.75" x14ac:dyDescent="0.25">
      <c r="A17" s="419"/>
      <c r="B17" s="420"/>
      <c r="C17" s="421"/>
      <c r="D17" s="111"/>
      <c r="E17" s="111"/>
      <c r="F17" s="111"/>
      <c r="G17" s="112"/>
      <c r="H17" s="112"/>
      <c r="I17" s="161"/>
      <c r="J17" s="156">
        <f>H17*G17</f>
        <v>0</v>
      </c>
    </row>
    <row r="18" spans="1:10" ht="15.75" x14ac:dyDescent="0.25">
      <c r="A18" s="422" t="s">
        <v>132</v>
      </c>
      <c r="B18" s="423"/>
      <c r="C18" s="423"/>
      <c r="D18" s="423"/>
      <c r="E18" s="423"/>
      <c r="F18" s="423"/>
      <c r="G18" s="9" t="s">
        <v>117</v>
      </c>
      <c r="H18" s="10" t="e">
        <f>J18/J32</f>
        <v>#DIV/0!</v>
      </c>
      <c r="I18" s="9" t="s">
        <v>118</v>
      </c>
      <c r="J18" s="11">
        <f>SUM(J20:J21)</f>
        <v>0</v>
      </c>
    </row>
    <row r="19" spans="1:10" ht="47.25" x14ac:dyDescent="0.25">
      <c r="A19" s="439" t="s">
        <v>119</v>
      </c>
      <c r="B19" s="440"/>
      <c r="C19" s="440"/>
      <c r="D19" s="159" t="s">
        <v>120</v>
      </c>
      <c r="E19" s="159" t="s">
        <v>121</v>
      </c>
      <c r="F19" s="159" t="s">
        <v>122</v>
      </c>
      <c r="G19" s="159" t="s">
        <v>123</v>
      </c>
      <c r="H19" s="159" t="s">
        <v>124</v>
      </c>
      <c r="I19" s="159"/>
      <c r="J19" s="160" t="s">
        <v>125</v>
      </c>
    </row>
    <row r="20" spans="1:10" ht="15.75" x14ac:dyDescent="0.25">
      <c r="A20" s="419"/>
      <c r="B20" s="420"/>
      <c r="C20" s="421"/>
      <c r="D20" s="111"/>
      <c r="E20" s="111"/>
      <c r="F20" s="111"/>
      <c r="G20" s="112"/>
      <c r="H20" s="112"/>
      <c r="I20" s="161"/>
      <c r="J20" s="156">
        <f>H20*G20</f>
        <v>0</v>
      </c>
    </row>
    <row r="21" spans="1:10" ht="15.75" x14ac:dyDescent="0.25">
      <c r="A21" s="419"/>
      <c r="B21" s="420"/>
      <c r="C21" s="421"/>
      <c r="D21" s="111"/>
      <c r="E21" s="111"/>
      <c r="F21" s="111"/>
      <c r="G21" s="112"/>
      <c r="H21" s="112"/>
      <c r="I21" s="161"/>
      <c r="J21" s="156">
        <f>H21*G21</f>
        <v>0</v>
      </c>
    </row>
    <row r="22" spans="1:10" ht="15.75" x14ac:dyDescent="0.25">
      <c r="A22" s="422" t="s">
        <v>133</v>
      </c>
      <c r="B22" s="423"/>
      <c r="C22" s="423"/>
      <c r="D22" s="423"/>
      <c r="E22" s="423"/>
      <c r="F22" s="423"/>
      <c r="G22" s="9" t="s">
        <v>117</v>
      </c>
      <c r="H22" s="10" t="e">
        <f>J22/J32</f>
        <v>#DIV/0!</v>
      </c>
      <c r="I22" s="9" t="s">
        <v>118</v>
      </c>
      <c r="J22" s="11">
        <f>SUM(J24:J25)</f>
        <v>0</v>
      </c>
    </row>
    <row r="23" spans="1:10" ht="47.25" x14ac:dyDescent="0.25">
      <c r="A23" s="439" t="s">
        <v>119</v>
      </c>
      <c r="B23" s="440"/>
      <c r="C23" s="440"/>
      <c r="D23" s="159" t="s">
        <v>120</v>
      </c>
      <c r="E23" s="159" t="s">
        <v>121</v>
      </c>
      <c r="F23" s="159" t="s">
        <v>122</v>
      </c>
      <c r="G23" s="159" t="s">
        <v>123</v>
      </c>
      <c r="H23" s="159" t="s">
        <v>124</v>
      </c>
      <c r="I23" s="159"/>
      <c r="J23" s="160" t="s">
        <v>125</v>
      </c>
    </row>
    <row r="24" spans="1:10" ht="15.75" x14ac:dyDescent="0.25">
      <c r="A24" s="419"/>
      <c r="B24" s="420"/>
      <c r="C24" s="421"/>
      <c r="D24" s="111"/>
      <c r="E24" s="111"/>
      <c r="F24" s="111"/>
      <c r="G24" s="112"/>
      <c r="H24" s="112"/>
      <c r="I24" s="161"/>
      <c r="J24" s="156">
        <f>H24*G24</f>
        <v>0</v>
      </c>
    </row>
    <row r="25" spans="1:10" ht="15.75" x14ac:dyDescent="0.25">
      <c r="A25" s="419"/>
      <c r="B25" s="420"/>
      <c r="C25" s="421"/>
      <c r="D25" s="111"/>
      <c r="E25" s="111"/>
      <c r="F25" s="111"/>
      <c r="G25" s="112"/>
      <c r="H25" s="112"/>
      <c r="I25" s="161"/>
      <c r="J25" s="156">
        <f>H25*G25</f>
        <v>0</v>
      </c>
    </row>
    <row r="26" spans="1:10" ht="15.75" x14ac:dyDescent="0.25">
      <c r="A26" s="422" t="s">
        <v>134</v>
      </c>
      <c r="B26" s="423"/>
      <c r="C26" s="423"/>
      <c r="D26" s="423"/>
      <c r="E26" s="423"/>
      <c r="F26" s="423"/>
      <c r="G26" s="9" t="s">
        <v>117</v>
      </c>
      <c r="H26" s="10" t="e">
        <f>J26/J32</f>
        <v>#DIV/0!</v>
      </c>
      <c r="I26" s="9" t="s">
        <v>118</v>
      </c>
      <c r="J26" s="11">
        <f>SUM(J28:J29)</f>
        <v>0</v>
      </c>
    </row>
    <row r="27" spans="1:10" ht="47.25" x14ac:dyDescent="0.25">
      <c r="A27" s="439" t="s">
        <v>119</v>
      </c>
      <c r="B27" s="440"/>
      <c r="C27" s="440"/>
      <c r="D27" s="159" t="s">
        <v>120</v>
      </c>
      <c r="E27" s="159" t="s">
        <v>121</v>
      </c>
      <c r="F27" s="159" t="s">
        <v>122</v>
      </c>
      <c r="G27" s="159" t="s">
        <v>123</v>
      </c>
      <c r="H27" s="159" t="s">
        <v>124</v>
      </c>
      <c r="I27" s="159"/>
      <c r="J27" s="160" t="s">
        <v>125</v>
      </c>
    </row>
    <row r="28" spans="1:10" ht="15.75" x14ac:dyDescent="0.25">
      <c r="A28" s="419"/>
      <c r="B28" s="420"/>
      <c r="C28" s="421"/>
      <c r="D28" s="111"/>
      <c r="E28" s="111"/>
      <c r="F28" s="111"/>
      <c r="G28" s="112"/>
      <c r="H28" s="112"/>
      <c r="I28" s="161"/>
      <c r="J28" s="156">
        <f>H28*G28</f>
        <v>0</v>
      </c>
    </row>
    <row r="29" spans="1:10" ht="15.75" x14ac:dyDescent="0.25">
      <c r="A29" s="419"/>
      <c r="B29" s="420"/>
      <c r="C29" s="421"/>
      <c r="D29" s="111"/>
      <c r="E29" s="111"/>
      <c r="F29" s="111"/>
      <c r="G29" s="112"/>
      <c r="H29" s="112"/>
      <c r="I29" s="161"/>
      <c r="J29" s="156"/>
    </row>
    <row r="30" spans="1:10" ht="15.75" x14ac:dyDescent="0.25">
      <c r="A30" s="422" t="s">
        <v>135</v>
      </c>
      <c r="B30" s="423"/>
      <c r="C30" s="423"/>
      <c r="D30" s="423"/>
      <c r="E30" s="423"/>
      <c r="F30" s="423"/>
      <c r="G30" s="9" t="s">
        <v>117</v>
      </c>
      <c r="H30" s="10" t="e">
        <f>J30/J32</f>
        <v>#DIV/0!</v>
      </c>
      <c r="I30" s="9" t="s">
        <v>118</v>
      </c>
      <c r="J30" s="11">
        <f>J31</f>
        <v>0</v>
      </c>
    </row>
    <row r="31" spans="1:10" ht="15.75" customHeight="1" x14ac:dyDescent="0.25">
      <c r="A31" s="427" t="s">
        <v>1452</v>
      </c>
      <c r="B31" s="428"/>
      <c r="C31" s="428"/>
      <c r="D31" s="428"/>
      <c r="E31" s="428"/>
      <c r="F31" s="429"/>
      <c r="G31" s="159" t="s">
        <v>1451</v>
      </c>
      <c r="H31" s="163"/>
      <c r="I31" s="159" t="s">
        <v>118</v>
      </c>
      <c r="J31" s="166">
        <f>J7*H31</f>
        <v>0</v>
      </c>
    </row>
    <row r="32" spans="1:10" ht="15.75" x14ac:dyDescent="0.25">
      <c r="A32" s="430" t="s">
        <v>136</v>
      </c>
      <c r="B32" s="431"/>
      <c r="C32" s="431"/>
      <c r="D32" s="431"/>
      <c r="E32" s="431"/>
      <c r="F32" s="432"/>
      <c r="G32" s="12" t="s">
        <v>117</v>
      </c>
      <c r="H32" s="13" t="e">
        <f>J32/J32</f>
        <v>#DIV/0!</v>
      </c>
      <c r="I32" s="12" t="s">
        <v>118</v>
      </c>
      <c r="J32" s="14">
        <f>J30+J26+J22+J18+J14+J7+J2</f>
        <v>0</v>
      </c>
    </row>
    <row r="33" spans="1:10" ht="15.75" x14ac:dyDescent="0.25">
      <c r="A33" s="433" t="s">
        <v>89</v>
      </c>
      <c r="B33" s="434"/>
      <c r="C33" s="434"/>
      <c r="D33" s="434"/>
      <c r="E33" s="434"/>
      <c r="F33" s="435"/>
      <c r="G33" s="15" t="s">
        <v>117</v>
      </c>
      <c r="H33" s="16" t="e">
        <f>J33/J32</f>
        <v>#DIV/0!</v>
      </c>
      <c r="I33" s="15" t="s">
        <v>118</v>
      </c>
      <c r="J33" s="17">
        <f>J2</f>
        <v>0</v>
      </c>
    </row>
    <row r="34" spans="1:10" ht="15.75" x14ac:dyDescent="0.25">
      <c r="A34" s="433" t="s">
        <v>137</v>
      </c>
      <c r="B34" s="434"/>
      <c r="C34" s="434"/>
      <c r="D34" s="434"/>
      <c r="E34" s="434"/>
      <c r="F34" s="435"/>
      <c r="G34" s="15" t="s">
        <v>117</v>
      </c>
      <c r="H34" s="16" t="e">
        <f>J34/J32</f>
        <v>#DIV/0!</v>
      </c>
      <c r="I34" s="15" t="s">
        <v>118</v>
      </c>
      <c r="J34" s="17">
        <f>J26+J22+J18+J14+J7</f>
        <v>0</v>
      </c>
    </row>
    <row r="35" spans="1:10" ht="15.75" x14ac:dyDescent="0.25">
      <c r="A35" s="433" t="s">
        <v>138</v>
      </c>
      <c r="B35" s="434"/>
      <c r="C35" s="434"/>
      <c r="D35" s="434"/>
      <c r="E35" s="434"/>
      <c r="F35" s="435"/>
      <c r="G35" s="15" t="s">
        <v>117</v>
      </c>
      <c r="H35" s="16" t="e">
        <f>J35/J32</f>
        <v>#DIV/0!</v>
      </c>
      <c r="I35" s="15" t="s">
        <v>118</v>
      </c>
      <c r="J35" s="17">
        <f>J30</f>
        <v>0</v>
      </c>
    </row>
    <row r="36" spans="1:10" ht="15.75" x14ac:dyDescent="0.25">
      <c r="A36" s="436" t="s">
        <v>72</v>
      </c>
      <c r="B36" s="437"/>
      <c r="C36" s="437"/>
      <c r="D36" s="437"/>
      <c r="E36" s="437"/>
      <c r="F36" s="438"/>
      <c r="G36" s="18" t="s">
        <v>117</v>
      </c>
      <c r="H36" s="19" t="e">
        <f>J7/(J2+J14+J18+J22+J26)</f>
        <v>#DIV/0!</v>
      </c>
      <c r="I36" s="18" t="s">
        <v>118</v>
      </c>
      <c r="J36" s="20">
        <f>J7</f>
        <v>0</v>
      </c>
    </row>
    <row r="37" spans="1:10" ht="16.5" thickBot="1" x14ac:dyDescent="0.3">
      <c r="A37" s="424" t="s">
        <v>78</v>
      </c>
      <c r="B37" s="425"/>
      <c r="C37" s="425"/>
      <c r="D37" s="425"/>
      <c r="E37" s="425"/>
      <c r="F37" s="426"/>
      <c r="G37" s="21" t="s">
        <v>117</v>
      </c>
      <c r="H37" s="22" t="e">
        <f>J30/J7</f>
        <v>#DIV/0!</v>
      </c>
      <c r="I37" s="21" t="s">
        <v>118</v>
      </c>
      <c r="J37" s="23">
        <f>J30</f>
        <v>0</v>
      </c>
    </row>
  </sheetData>
  <sheetProtection sheet="1" objects="1" scenarios="1" selectLockedCells="1"/>
  <mergeCells count="41">
    <mergeCell ref="G9:G10"/>
    <mergeCell ref="H9:H10"/>
    <mergeCell ref="C13:E13"/>
    <mergeCell ref="A14:F14"/>
    <mergeCell ref="A1:J1"/>
    <mergeCell ref="A2:F2"/>
    <mergeCell ref="A3:C3"/>
    <mergeCell ref="A4:C4"/>
    <mergeCell ref="A5:C5"/>
    <mergeCell ref="A6:C6"/>
    <mergeCell ref="I9:I10"/>
    <mergeCell ref="J9:J10"/>
    <mergeCell ref="A15:C15"/>
    <mergeCell ref="A7:F7"/>
    <mergeCell ref="A8:E8"/>
    <mergeCell ref="C10:E10"/>
    <mergeCell ref="C11:E11"/>
    <mergeCell ref="C12:E12"/>
    <mergeCell ref="A9:E9"/>
    <mergeCell ref="A16:C16"/>
    <mergeCell ref="A19:C19"/>
    <mergeCell ref="A20:C20"/>
    <mergeCell ref="A23:C23"/>
    <mergeCell ref="A24:C24"/>
    <mergeCell ref="A17:C17"/>
    <mergeCell ref="A18:F18"/>
    <mergeCell ref="A21:C21"/>
    <mergeCell ref="A22:F22"/>
    <mergeCell ref="A37:F37"/>
    <mergeCell ref="A32:F32"/>
    <mergeCell ref="A33:F33"/>
    <mergeCell ref="A34:F34"/>
    <mergeCell ref="A35:F35"/>
    <mergeCell ref="A36:F36"/>
    <mergeCell ref="A25:C25"/>
    <mergeCell ref="A26:F26"/>
    <mergeCell ref="A29:C29"/>
    <mergeCell ref="A30:F30"/>
    <mergeCell ref="A31:F31"/>
    <mergeCell ref="A28:C28"/>
    <mergeCell ref="A27:C27"/>
  </mergeCells>
  <conditionalFormatting sqref="J8">
    <cfRule type="expression" dxfId="3" priority="2">
      <formula>$F$8="NIE"</formula>
    </cfRule>
  </conditionalFormatting>
  <conditionalFormatting sqref="A11:J13">
    <cfRule type="expression" dxfId="2" priority="4">
      <formula>$F$8="ÁNO"</formula>
    </cfRule>
  </conditionalFormatting>
  <conditionalFormatting sqref="H8">
    <cfRule type="expression" dxfId="1" priority="3">
      <formula>$F$8="NIE"</formula>
    </cfRule>
  </conditionalFormatting>
  <conditionalFormatting sqref="A11:J13 H8 J8">
    <cfRule type="expression" dxfId="0" priority="1">
      <formula>$F$8="vyber"</formula>
    </cfRule>
  </conditionalFormatting>
  <dataValidations count="3">
    <dataValidation type="list" allowBlank="1" showInputMessage="1" sqref="F8">
      <formula1>"ÁNO,NIE"</formula1>
    </dataValidation>
    <dataValidation type="decimal" allowBlank="1" showInputMessage="1" showErrorMessage="1" sqref="H8">
      <formula1>0</formula1>
      <formula2>0.2</formula2>
    </dataValidation>
    <dataValidation type="decimal" allowBlank="1" showInputMessage="1" showErrorMessage="1" sqref="H31">
      <formula1>0</formula1>
      <formula2>0.15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00"/>
  <sheetViews>
    <sheetView topLeftCell="A85" workbookViewId="0">
      <selection activeCell="E71" sqref="E71"/>
    </sheetView>
  </sheetViews>
  <sheetFormatPr defaultRowHeight="15" x14ac:dyDescent="0.25"/>
  <cols>
    <col min="1" max="1" width="3.5703125" customWidth="1"/>
    <col min="2" max="2" width="34.85546875" customWidth="1"/>
    <col min="3" max="3" width="28.42578125" customWidth="1"/>
    <col min="4" max="4" width="31.42578125" customWidth="1"/>
    <col min="5" max="5" width="23.140625" customWidth="1"/>
  </cols>
  <sheetData>
    <row r="4" spans="2:4" x14ac:dyDescent="0.25">
      <c r="B4" s="26" t="s">
        <v>196</v>
      </c>
      <c r="C4" s="26" t="s">
        <v>201</v>
      </c>
      <c r="D4" s="26" t="s">
        <v>202</v>
      </c>
    </row>
    <row r="5" spans="2:4" x14ac:dyDescent="0.25">
      <c r="B5" t="s">
        <v>197</v>
      </c>
      <c r="C5" t="str">
        <f>B13</f>
        <v>1 Využívanie inovačného potenciálu</v>
      </c>
      <c r="D5" t="str">
        <f>B19</f>
        <v>1.1 Zvýšenie relevantnosti obsahu vzdelávania pre potreby trhu práce s cieľom zlepšenia uplatniteľnosti na trhu práce</v>
      </c>
    </row>
    <row r="6" spans="2:4" x14ac:dyDescent="0.25">
      <c r="B6" t="s">
        <v>198</v>
      </c>
      <c r="C6" t="str">
        <f>B15</f>
        <v>3 Rozvoj miestnych iniciatív</v>
      </c>
      <c r="D6" t="str">
        <f>B23</f>
        <v>3.1 Zvýšenie kvalitatívnej úrovne cezhraničnej spolupráce miestnych a regionálnych aktérov</v>
      </c>
    </row>
    <row r="7" spans="2:4" x14ac:dyDescent="0.25">
      <c r="B7" t="s">
        <v>199</v>
      </c>
      <c r="C7" t="str">
        <f>B14</f>
        <v>2 Kvalitné životné prostredie</v>
      </c>
      <c r="D7" t="str">
        <f>B21</f>
        <v>2.1 Zvýšenie atraktívnosti kultúrneho a prírodného dedičstva pre obyvateľov a návštevníkov cezhraničného regiónu</v>
      </c>
    </row>
    <row r="8" spans="2:4" x14ac:dyDescent="0.25">
      <c r="B8" t="s">
        <v>200</v>
      </c>
      <c r="C8" t="str">
        <f>B14</f>
        <v>2 Kvalitné životné prostredie</v>
      </c>
      <c r="D8" t="str">
        <f>B22</f>
        <v>2.2 Ochrana biodiverzity cezhraničného územia prostredníctvom spolupráce v oblasti ochrany a koordinovaného riadenia prírodne významných území</v>
      </c>
    </row>
    <row r="12" spans="2:4" x14ac:dyDescent="0.25">
      <c r="B12" s="80" t="s">
        <v>162</v>
      </c>
      <c r="D12" s="80" t="s">
        <v>1340</v>
      </c>
    </row>
    <row r="13" spans="2:4" x14ac:dyDescent="0.25">
      <c r="B13" s="81" t="s">
        <v>163</v>
      </c>
      <c r="D13" s="81" t="s">
        <v>101</v>
      </c>
    </row>
    <row r="14" spans="2:4" x14ac:dyDescent="0.25">
      <c r="B14" s="81" t="s">
        <v>164</v>
      </c>
      <c r="D14" s="81" t="s">
        <v>102</v>
      </c>
    </row>
    <row r="15" spans="2:4" x14ac:dyDescent="0.25">
      <c r="B15" s="81" t="s">
        <v>165</v>
      </c>
      <c r="D15" s="81" t="str">
        <f>IF('Žiadosť o NFP'!D87="","","PP 1")</f>
        <v/>
      </c>
    </row>
    <row r="16" spans="2:4" x14ac:dyDescent="0.25">
      <c r="B16" s="82" t="s">
        <v>166</v>
      </c>
      <c r="D16" s="81" t="str">
        <f>IF('Žiadosť o NFP'!D121="","","PP 2")</f>
        <v/>
      </c>
    </row>
    <row r="17" spans="2:6" x14ac:dyDescent="0.25">
      <c r="D17" s="82" t="str">
        <f>IF('Žiadosť o NFP'!D155="","","PP 3")</f>
        <v/>
      </c>
    </row>
    <row r="18" spans="2:6" x14ac:dyDescent="0.25">
      <c r="B18" s="80" t="s">
        <v>167</v>
      </c>
      <c r="D18" t="str">
        <f>IF(Číselníky!D95="","",D95)</f>
        <v/>
      </c>
    </row>
    <row r="19" spans="2:6" x14ac:dyDescent="0.25">
      <c r="B19" s="81" t="s">
        <v>168</v>
      </c>
      <c r="C19" s="27" t="s">
        <v>234</v>
      </c>
    </row>
    <row r="20" spans="2:6" x14ac:dyDescent="0.25">
      <c r="B20" s="81" t="s">
        <v>169</v>
      </c>
      <c r="C20" s="27" t="s">
        <v>234</v>
      </c>
    </row>
    <row r="21" spans="2:6" x14ac:dyDescent="0.25">
      <c r="B21" s="81" t="s">
        <v>170</v>
      </c>
      <c r="C21" s="27" t="s">
        <v>234</v>
      </c>
    </row>
    <row r="22" spans="2:6" x14ac:dyDescent="0.25">
      <c r="B22" s="81" t="s">
        <v>171</v>
      </c>
      <c r="C22" s="27" t="s">
        <v>234</v>
      </c>
    </row>
    <row r="23" spans="2:6" x14ac:dyDescent="0.25">
      <c r="B23" s="81" t="s">
        <v>172</v>
      </c>
      <c r="C23" s="27" t="s">
        <v>234</v>
      </c>
    </row>
    <row r="24" spans="2:6" x14ac:dyDescent="0.25">
      <c r="B24" s="82" t="s">
        <v>173</v>
      </c>
      <c r="C24" s="27" t="s">
        <v>234</v>
      </c>
    </row>
    <row r="26" spans="2:6" x14ac:dyDescent="0.25">
      <c r="B26" s="80" t="s">
        <v>174</v>
      </c>
      <c r="D26" s="80" t="s">
        <v>203</v>
      </c>
      <c r="E26" s="24"/>
      <c r="F26" s="24"/>
    </row>
    <row r="27" spans="2:6" x14ac:dyDescent="0.25">
      <c r="B27" s="83" t="s">
        <v>175</v>
      </c>
      <c r="C27" s="27" t="s">
        <v>234</v>
      </c>
      <c r="D27" s="81" t="str">
        <f>IF('Žiadosť o NFP'!D364:H364=Číselníky!B13,Číselníky!B27,IF('Žiadosť o NFP'!D364:H364=Číselníky!B14,Číselníky!B34,IF('Žiadosť o NFP'!D364:H364=Číselníky!B15,Číselníky!B39,IF('Žiadosť o NFP'!D364:H364=Číselníky!B16,Číselníky!B40,""))))</f>
        <v/>
      </c>
    </row>
    <row r="28" spans="2:6" x14ac:dyDescent="0.25">
      <c r="B28" s="81" t="s">
        <v>176</v>
      </c>
      <c r="C28" s="27" t="s">
        <v>234</v>
      </c>
      <c r="D28" s="81" t="str">
        <f>IF('Žiadosť o NFP'!D364:H364=Číselníky!B13,Číselníky!B28,IF('Žiadosť o NFP'!D364:H364=Číselníky!B14,Číselníky!B35,IF('Žiadosť o NFP'!D364:H364=Číselníky!B15,"",IF('Žiadosť o NFP'!D364:H364=Číselníky!B16,Číselníky!B41,""))))</f>
        <v/>
      </c>
    </row>
    <row r="29" spans="2:6" x14ac:dyDescent="0.25">
      <c r="B29" s="81" t="s">
        <v>177</v>
      </c>
      <c r="C29" s="27" t="s">
        <v>234</v>
      </c>
      <c r="D29" s="81" t="str">
        <f>IF('Žiadosť o NFP'!D364:H364=Číselníky!B13,Číselníky!B29,IF('Žiadosť o NFP'!D364:H364=Číselníky!B14,Číselníky!B36,IF('Žiadosť o NFP'!D364:H364=Číselníky!B15,"",IF('Žiadosť o NFP'!D364:H364=Číselníky!B16,Číselníky!B42,""))))</f>
        <v/>
      </c>
    </row>
    <row r="30" spans="2:6" x14ac:dyDescent="0.25">
      <c r="B30" s="81" t="s">
        <v>178</v>
      </c>
      <c r="C30" s="27" t="s">
        <v>234</v>
      </c>
      <c r="D30" s="81" t="str">
        <f>IF('Žiadosť o NFP'!D364:H364=Číselníky!B13,Číselníky!B30,IF('Žiadosť o NFP'!D364:H364=Číselníky!B14,Číselníky!B37,IF('Žiadosť o NFP'!D364:H364=Číselníky!B15,"",IF('Žiadosť o NFP'!D364:H364=Číselníky!B16,"",""))))</f>
        <v/>
      </c>
    </row>
    <row r="31" spans="2:6" x14ac:dyDescent="0.25">
      <c r="B31" s="81" t="s">
        <v>179</v>
      </c>
      <c r="C31" s="27" t="s">
        <v>234</v>
      </c>
      <c r="D31" s="81" t="str">
        <f>IF('Žiadosť o NFP'!D364:H364=Číselníky!B13,Číselníky!B31,IF('Žiadosť o NFP'!D364:H364=Číselníky!B14,Číselníky!B38,IF('Žiadosť o NFP'!D364:H364=Číselníky!B15,"",IF('Žiadosť o NFP'!D364:H364=Číselníky!B16,"",""))))</f>
        <v/>
      </c>
    </row>
    <row r="32" spans="2:6" x14ac:dyDescent="0.25">
      <c r="B32" s="81" t="s">
        <v>180</v>
      </c>
      <c r="C32" s="27" t="s">
        <v>234</v>
      </c>
      <c r="D32" s="81" t="str">
        <f>IF('Žiadosť o NFP'!D364:H364=Číselníky!B13,Číselníky!B32,IF('Žiadosť o NFP'!D364:H364=Číselníky!B14,"",IF('Žiadosť o NFP'!D364:H364=Číselníky!B15,"",IF('Žiadosť o NFP'!D364:H364=Číselníky!B16,"",""))))</f>
        <v/>
      </c>
    </row>
    <row r="33" spans="2:4" x14ac:dyDescent="0.25">
      <c r="B33" s="82" t="s">
        <v>181</v>
      </c>
      <c r="C33" s="27" t="s">
        <v>234</v>
      </c>
      <c r="D33" s="82" t="str">
        <f>IF('Žiadosť o NFP'!D364:H364=Číselníky!B13,Číselníky!B33,IF('Žiadosť o NFP'!D364:H364=Číselníky!B14,"",IF('Žiadosť o NFP'!D364:H364=Číselníky!B15,"",IF('Žiadosť o NFP'!D364:H364=Číselníky!B16,"",""))))</f>
        <v/>
      </c>
    </row>
    <row r="34" spans="2:4" x14ac:dyDescent="0.25">
      <c r="B34" s="81" t="s">
        <v>182</v>
      </c>
      <c r="C34" s="27" t="s">
        <v>234</v>
      </c>
    </row>
    <row r="35" spans="2:4" x14ac:dyDescent="0.25">
      <c r="B35" s="81" t="s">
        <v>183</v>
      </c>
      <c r="C35" s="27" t="s">
        <v>234</v>
      </c>
      <c r="D35" s="80" t="s">
        <v>1286</v>
      </c>
    </row>
    <row r="36" spans="2:4" x14ac:dyDescent="0.25">
      <c r="B36" s="81" t="s">
        <v>184</v>
      </c>
      <c r="C36" s="27" t="s">
        <v>234</v>
      </c>
      <c r="D36" s="81" t="s">
        <v>1287</v>
      </c>
    </row>
    <row r="37" spans="2:4" x14ac:dyDescent="0.25">
      <c r="B37" s="81" t="s">
        <v>185</v>
      </c>
      <c r="C37" s="27" t="s">
        <v>234</v>
      </c>
      <c r="D37" s="81" t="s">
        <v>1288</v>
      </c>
    </row>
    <row r="38" spans="2:4" x14ac:dyDescent="0.25">
      <c r="B38" s="82" t="s">
        <v>186</v>
      </c>
      <c r="C38" s="27" t="s">
        <v>234</v>
      </c>
      <c r="D38" s="81" t="s">
        <v>1289</v>
      </c>
    </row>
    <row r="39" spans="2:4" x14ac:dyDescent="0.25">
      <c r="B39" s="84" t="s">
        <v>187</v>
      </c>
      <c r="C39" s="27" t="s">
        <v>234</v>
      </c>
      <c r="D39" s="81" t="s">
        <v>1290</v>
      </c>
    </row>
    <row r="40" spans="2:4" x14ac:dyDescent="0.25">
      <c r="B40" s="81" t="s">
        <v>188</v>
      </c>
      <c r="C40" s="27" t="s">
        <v>234</v>
      </c>
      <c r="D40" s="81" t="s">
        <v>1291</v>
      </c>
    </row>
    <row r="41" spans="2:4" x14ac:dyDescent="0.25">
      <c r="B41" s="81" t="s">
        <v>189</v>
      </c>
      <c r="C41" s="27" t="s">
        <v>234</v>
      </c>
      <c r="D41" s="81" t="s">
        <v>1292</v>
      </c>
    </row>
    <row r="42" spans="2:4" x14ac:dyDescent="0.25">
      <c r="B42" s="82" t="s">
        <v>190</v>
      </c>
      <c r="C42" s="27" t="s">
        <v>234</v>
      </c>
      <c r="D42" s="81" t="s">
        <v>1293</v>
      </c>
    </row>
    <row r="43" spans="2:4" x14ac:dyDescent="0.25">
      <c r="D43" s="81" t="s">
        <v>1294</v>
      </c>
    </row>
    <row r="44" spans="2:4" x14ac:dyDescent="0.25">
      <c r="B44" s="80" t="s">
        <v>191</v>
      </c>
      <c r="D44" s="81" t="s">
        <v>1295</v>
      </c>
    </row>
    <row r="45" spans="2:4" x14ac:dyDescent="0.25">
      <c r="B45" s="82" t="s">
        <v>161</v>
      </c>
      <c r="D45" s="81" t="s">
        <v>1296</v>
      </c>
    </row>
    <row r="46" spans="2:4" x14ac:dyDescent="0.25">
      <c r="D46" s="81" t="s">
        <v>1297</v>
      </c>
    </row>
    <row r="47" spans="2:4" x14ac:dyDescent="0.25">
      <c r="B47" s="80" t="s">
        <v>192</v>
      </c>
      <c r="D47" s="81" t="s">
        <v>1298</v>
      </c>
    </row>
    <row r="48" spans="2:4" x14ac:dyDescent="0.25">
      <c r="B48" s="81" t="s">
        <v>193</v>
      </c>
      <c r="C48" s="27" t="s">
        <v>234</v>
      </c>
      <c r="D48" s="81" t="s">
        <v>1299</v>
      </c>
    </row>
    <row r="49" spans="2:4" x14ac:dyDescent="0.25">
      <c r="B49" s="81" t="s">
        <v>194</v>
      </c>
      <c r="C49" s="27" t="s">
        <v>234</v>
      </c>
      <c r="D49" s="81" t="s">
        <v>1300</v>
      </c>
    </row>
    <row r="50" spans="2:4" x14ac:dyDescent="0.25">
      <c r="B50" s="82" t="s">
        <v>195</v>
      </c>
      <c r="C50" s="27" t="s">
        <v>234</v>
      </c>
      <c r="D50" s="81" t="s">
        <v>1301</v>
      </c>
    </row>
    <row r="51" spans="2:4" x14ac:dyDescent="0.25">
      <c r="B51" s="135" t="s">
        <v>1398</v>
      </c>
      <c r="C51" s="27"/>
      <c r="D51" s="81" t="s">
        <v>1302</v>
      </c>
    </row>
    <row r="52" spans="2:4" x14ac:dyDescent="0.25">
      <c r="B52" s="135" t="s">
        <v>1397</v>
      </c>
      <c r="C52" s="27"/>
      <c r="D52" s="81" t="s">
        <v>1303</v>
      </c>
    </row>
    <row r="53" spans="2:4" x14ac:dyDescent="0.25">
      <c r="B53" s="135" t="s">
        <v>1399</v>
      </c>
      <c r="C53" s="27"/>
      <c r="D53" s="81" t="s">
        <v>1304</v>
      </c>
    </row>
    <row r="54" spans="2:4" x14ac:dyDescent="0.25">
      <c r="B54" s="136" t="s">
        <v>1400</v>
      </c>
      <c r="C54" s="27"/>
      <c r="D54" s="81" t="s">
        <v>1305</v>
      </c>
    </row>
    <row r="55" spans="2:4" x14ac:dyDescent="0.25">
      <c r="D55" s="81" t="s">
        <v>1306</v>
      </c>
    </row>
    <row r="56" spans="2:4" x14ac:dyDescent="0.25">
      <c r="B56" s="80" t="s">
        <v>218</v>
      </c>
      <c r="C56" s="91" t="s">
        <v>226</v>
      </c>
      <c r="D56" s="81" t="s">
        <v>1307</v>
      </c>
    </row>
    <row r="57" spans="2:4" x14ac:dyDescent="0.25">
      <c r="B57" s="81" t="s">
        <v>219</v>
      </c>
      <c r="C57" s="92" t="s">
        <v>228</v>
      </c>
      <c r="D57" s="81" t="s">
        <v>1308</v>
      </c>
    </row>
    <row r="58" spans="2:4" x14ac:dyDescent="0.25">
      <c r="B58" s="81" t="s">
        <v>220</v>
      </c>
      <c r="C58" s="92" t="s">
        <v>229</v>
      </c>
      <c r="D58" s="82" t="s">
        <v>1309</v>
      </c>
    </row>
    <row r="59" spans="2:4" x14ac:dyDescent="0.25">
      <c r="B59" s="82" t="s">
        <v>221</v>
      </c>
      <c r="C59" s="93" t="s">
        <v>230</v>
      </c>
      <c r="D59" s="81"/>
    </row>
    <row r="60" spans="2:4" x14ac:dyDescent="0.25">
      <c r="D60" s="81"/>
    </row>
    <row r="61" spans="2:4" x14ac:dyDescent="0.25">
      <c r="D61" s="81"/>
    </row>
    <row r="62" spans="2:4" x14ac:dyDescent="0.25">
      <c r="B62" s="80" t="s">
        <v>222</v>
      </c>
      <c r="C62" s="91" t="s">
        <v>227</v>
      </c>
      <c r="D62" s="82"/>
    </row>
    <row r="63" spans="2:4" x14ac:dyDescent="0.25">
      <c r="B63" s="81" t="s">
        <v>223</v>
      </c>
      <c r="C63" s="81" t="s">
        <v>231</v>
      </c>
    </row>
    <row r="64" spans="2:4" x14ac:dyDescent="0.25">
      <c r="B64" s="81" t="s">
        <v>224</v>
      </c>
      <c r="C64" s="81" t="s">
        <v>232</v>
      </c>
    </row>
    <row r="65" spans="2:7" x14ac:dyDescent="0.25">
      <c r="B65" s="82" t="s">
        <v>225</v>
      </c>
      <c r="C65" s="82" t="s">
        <v>233</v>
      </c>
    </row>
    <row r="68" spans="2:7" x14ac:dyDescent="0.25">
      <c r="B68" s="26" t="s">
        <v>239</v>
      </c>
      <c r="E68" s="80" t="s">
        <v>635</v>
      </c>
      <c r="G68" s="24" t="s">
        <v>599</v>
      </c>
    </row>
    <row r="69" spans="2:7" x14ac:dyDescent="0.25">
      <c r="B69" s="26" t="s">
        <v>240</v>
      </c>
      <c r="C69" s="30" t="s">
        <v>202</v>
      </c>
      <c r="E69" s="82" t="str">
        <f>'Žiadosť o NFP'!D365</f>
        <v/>
      </c>
      <c r="F69" s="29" t="str">
        <f>LEFT(E69,3)</f>
        <v/>
      </c>
    </row>
    <row r="70" spans="2:7" x14ac:dyDescent="0.25">
      <c r="B70" t="s">
        <v>603</v>
      </c>
      <c r="C70" s="85" t="s">
        <v>594</v>
      </c>
      <c r="E70" s="80" t="s">
        <v>240</v>
      </c>
    </row>
    <row r="71" spans="2:7" x14ac:dyDescent="0.25">
      <c r="B71" t="s">
        <v>604</v>
      </c>
      <c r="C71" s="85" t="s">
        <v>594</v>
      </c>
      <c r="E71" s="81" t="str">
        <f>IF($F$69=C70,B70,IF($F$69=C77,B77,IF($F$69=C82,B82,IF($F$69=C89,B89,IF($F$69=C97,B97,"")))))</f>
        <v/>
      </c>
    </row>
    <row r="72" spans="2:7" x14ac:dyDescent="0.25">
      <c r="B72" t="s">
        <v>605</v>
      </c>
      <c r="C72" s="85" t="s">
        <v>594</v>
      </c>
      <c r="E72" s="81" t="str">
        <f t="shared" ref="E72:E74" si="0">IF($F$69=C71,B71,IF($F$69=C78,B78,IF($F$69=C83,B83,IF($F$69=C90,B90,IF($F$69=C98,B98,"")))))</f>
        <v/>
      </c>
    </row>
    <row r="73" spans="2:7" x14ac:dyDescent="0.25">
      <c r="B73" t="s">
        <v>606</v>
      </c>
      <c r="C73" s="85" t="s">
        <v>594</v>
      </c>
      <c r="E73" s="81" t="str">
        <f t="shared" si="0"/>
        <v/>
      </c>
    </row>
    <row r="74" spans="2:7" x14ac:dyDescent="0.25">
      <c r="B74" t="s">
        <v>607</v>
      </c>
      <c r="C74" s="85" t="s">
        <v>594</v>
      </c>
      <c r="E74" s="81" t="str">
        <f t="shared" si="0"/>
        <v/>
      </c>
    </row>
    <row r="75" spans="2:7" x14ac:dyDescent="0.25">
      <c r="B75" t="s">
        <v>608</v>
      </c>
      <c r="C75" s="85" t="s">
        <v>594</v>
      </c>
      <c r="E75" s="81" t="str">
        <f>IF($F$69=C74,B74,IF($F$69=C81,B81,IF($F$69=C86,B86,IF($F$69=C93,B93,IF($F$69="3.1","","")))))</f>
        <v/>
      </c>
    </row>
    <row r="76" spans="2:7" x14ac:dyDescent="0.25">
      <c r="B76" s="25" t="s">
        <v>609</v>
      </c>
      <c r="C76" s="86" t="s">
        <v>594</v>
      </c>
      <c r="E76" s="81" t="str">
        <f>IF($F$69=C75,B75,IF($F$69="1.2","",IF($F$69=C87,B87,IF($F$69=C94,B94,IF($F$69="3.1","","")))))</f>
        <v/>
      </c>
    </row>
    <row r="77" spans="2:7" x14ac:dyDescent="0.25">
      <c r="B77" t="s">
        <v>610</v>
      </c>
      <c r="C77" s="87" t="s">
        <v>595</v>
      </c>
      <c r="E77" s="82" t="str">
        <f>IF($F$69=C76,B76,IF($F$69="1.2","",IF($F$69=C88,B88,IF($F$69=C95,B95,IF($F$69="3.1","","")))))</f>
        <v/>
      </c>
    </row>
    <row r="78" spans="2:7" x14ac:dyDescent="0.25">
      <c r="B78" t="s">
        <v>611</v>
      </c>
      <c r="C78" s="88" t="s">
        <v>595</v>
      </c>
      <c r="E78" s="32"/>
    </row>
    <row r="79" spans="2:7" x14ac:dyDescent="0.25">
      <c r="B79" t="s">
        <v>612</v>
      </c>
      <c r="C79" s="89" t="s">
        <v>595</v>
      </c>
      <c r="E79" s="80" t="s">
        <v>1343</v>
      </c>
    </row>
    <row r="80" spans="2:7" x14ac:dyDescent="0.25">
      <c r="B80" t="s">
        <v>613</v>
      </c>
      <c r="C80" s="89" t="s">
        <v>595</v>
      </c>
      <c r="E80" s="81" t="s">
        <v>1344</v>
      </c>
      <c r="F80" s="31" t="s">
        <v>594</v>
      </c>
    </row>
    <row r="81" spans="2:6" x14ac:dyDescent="0.25">
      <c r="B81" s="25" t="s">
        <v>614</v>
      </c>
      <c r="C81" s="90" t="s">
        <v>595</v>
      </c>
      <c r="E81" s="81" t="s">
        <v>1345</v>
      </c>
      <c r="F81" s="31" t="s">
        <v>594</v>
      </c>
    </row>
    <row r="82" spans="2:6" x14ac:dyDescent="0.25">
      <c r="B82" t="s">
        <v>615</v>
      </c>
      <c r="C82" s="85" t="s">
        <v>596</v>
      </c>
      <c r="E82" s="81" t="s">
        <v>1346</v>
      </c>
      <c r="F82" s="31" t="s">
        <v>594</v>
      </c>
    </row>
    <row r="83" spans="2:6" x14ac:dyDescent="0.25">
      <c r="B83" t="s">
        <v>616</v>
      </c>
      <c r="C83" s="85" t="s">
        <v>596</v>
      </c>
      <c r="E83" s="81" t="s">
        <v>1347</v>
      </c>
      <c r="F83" s="31" t="s">
        <v>595</v>
      </c>
    </row>
    <row r="84" spans="2:6" x14ac:dyDescent="0.25">
      <c r="B84" t="s">
        <v>617</v>
      </c>
      <c r="C84" s="85" t="s">
        <v>596</v>
      </c>
      <c r="E84" s="81" t="s">
        <v>1348</v>
      </c>
      <c r="F84" s="31" t="s">
        <v>596</v>
      </c>
    </row>
    <row r="85" spans="2:6" x14ac:dyDescent="0.25">
      <c r="B85" t="s">
        <v>618</v>
      </c>
      <c r="C85" s="85" t="s">
        <v>596</v>
      </c>
      <c r="E85" s="81" t="s">
        <v>1349</v>
      </c>
      <c r="F85" s="31" t="s">
        <v>596</v>
      </c>
    </row>
    <row r="86" spans="2:6" x14ac:dyDescent="0.25">
      <c r="B86" t="s">
        <v>619</v>
      </c>
      <c r="C86" s="85" t="s">
        <v>596</v>
      </c>
      <c r="E86" s="81" t="s">
        <v>1348</v>
      </c>
      <c r="F86" s="31" t="s">
        <v>597</v>
      </c>
    </row>
    <row r="87" spans="2:6" x14ac:dyDescent="0.25">
      <c r="B87" t="s">
        <v>620</v>
      </c>
      <c r="C87" s="85" t="s">
        <v>596</v>
      </c>
      <c r="E87" s="81" t="s">
        <v>1349</v>
      </c>
      <c r="F87" s="31" t="s">
        <v>597</v>
      </c>
    </row>
    <row r="88" spans="2:6" x14ac:dyDescent="0.25">
      <c r="B88" s="25" t="s">
        <v>621</v>
      </c>
      <c r="C88" s="86" t="s">
        <v>596</v>
      </c>
      <c r="E88" s="81" t="s">
        <v>1348</v>
      </c>
      <c r="F88" s="31" t="s">
        <v>598</v>
      </c>
    </row>
    <row r="89" spans="2:6" x14ac:dyDescent="0.25">
      <c r="B89" t="s">
        <v>622</v>
      </c>
      <c r="C89" s="85" t="s">
        <v>597</v>
      </c>
      <c r="E89" s="81" t="s">
        <v>1350</v>
      </c>
      <c r="F89" s="31" t="s">
        <v>598</v>
      </c>
    </row>
    <row r="90" spans="2:6" x14ac:dyDescent="0.25">
      <c r="B90" t="s">
        <v>623</v>
      </c>
      <c r="C90" s="85" t="s">
        <v>597</v>
      </c>
      <c r="E90" s="82" t="s">
        <v>1351</v>
      </c>
      <c r="F90" s="31" t="s">
        <v>598</v>
      </c>
    </row>
    <row r="91" spans="2:6" x14ac:dyDescent="0.25">
      <c r="B91" t="s">
        <v>624</v>
      </c>
      <c r="C91" s="85" t="s">
        <v>597</v>
      </c>
      <c r="E91" s="95" t="s">
        <v>1352</v>
      </c>
      <c r="F91" s="84" t="str">
        <f>LEFT(E69,3)</f>
        <v/>
      </c>
    </row>
    <row r="92" spans="2:6" x14ac:dyDescent="0.25">
      <c r="B92" t="s">
        <v>625</v>
      </c>
      <c r="C92" s="85" t="s">
        <v>597</v>
      </c>
      <c r="E92" s="96" t="str">
        <f>IF($F$91=F80,E80,IF($F$91=F83,E83,IF($F$91=F84,E84,IF($F$91=F86,E86,IF($F$91=F88,E88,"")))))</f>
        <v/>
      </c>
    </row>
    <row r="93" spans="2:6" x14ac:dyDescent="0.25">
      <c r="B93" t="s">
        <v>626</v>
      </c>
      <c r="C93" s="85" t="s">
        <v>597</v>
      </c>
      <c r="E93" s="81" t="str">
        <f>IF($F$91=F81,E81,IF($F$91=F85,E85,IF($F$91=F87,E87,IF($F$91=F89,E89,""))))</f>
        <v/>
      </c>
    </row>
    <row r="94" spans="2:6" x14ac:dyDescent="0.25">
      <c r="B94" t="s">
        <v>627</v>
      </c>
      <c r="C94" s="85" t="s">
        <v>597</v>
      </c>
      <c r="E94" s="82" t="str">
        <f>IF($F$91=F82,E82,IF($F$91=F90,E90,""))</f>
        <v/>
      </c>
    </row>
    <row r="95" spans="2:6" x14ac:dyDescent="0.25">
      <c r="B95" t="s">
        <v>628</v>
      </c>
      <c r="C95" s="85" t="s">
        <v>597</v>
      </c>
    </row>
    <row r="96" spans="2:6" x14ac:dyDescent="0.25">
      <c r="B96" s="25" t="s">
        <v>629</v>
      </c>
      <c r="C96" s="86" t="s">
        <v>597</v>
      </c>
    </row>
    <row r="97" spans="2:3" x14ac:dyDescent="0.25">
      <c r="B97" t="s">
        <v>630</v>
      </c>
      <c r="C97" s="85" t="s">
        <v>598</v>
      </c>
    </row>
    <row r="98" spans="2:3" x14ac:dyDescent="0.25">
      <c r="B98" t="s">
        <v>631</v>
      </c>
      <c r="C98" s="85" t="s">
        <v>598</v>
      </c>
    </row>
    <row r="99" spans="2:3" x14ac:dyDescent="0.25">
      <c r="B99" t="s">
        <v>632</v>
      </c>
      <c r="C99" s="85" t="s">
        <v>598</v>
      </c>
    </row>
    <row r="100" spans="2:3" x14ac:dyDescent="0.25">
      <c r="B100" t="s">
        <v>633</v>
      </c>
      <c r="C100" s="85" t="s">
        <v>598</v>
      </c>
    </row>
  </sheetData>
  <sheetProtection password="FAFE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80"/>
  <sheetViews>
    <sheetView topLeftCell="A472" zoomScale="85" zoomScaleNormal="85" workbookViewId="0">
      <selection activeCell="B487" sqref="B487"/>
    </sheetView>
  </sheetViews>
  <sheetFormatPr defaultRowHeight="15" x14ac:dyDescent="0.25"/>
  <cols>
    <col min="1" max="1" width="3.5703125" customWidth="1"/>
    <col min="2" max="2" width="33.28515625" bestFit="1" customWidth="1"/>
    <col min="3" max="3" width="41.7109375" customWidth="1"/>
    <col min="4" max="4" width="53.28515625" customWidth="1"/>
    <col min="5" max="5" width="52.42578125" customWidth="1"/>
    <col min="6" max="6" width="40.28515625" customWidth="1"/>
    <col min="7" max="7" width="24.140625" customWidth="1"/>
    <col min="8" max="9" width="37.85546875" customWidth="1"/>
  </cols>
  <sheetData>
    <row r="2" spans="2:9" x14ac:dyDescent="0.25">
      <c r="B2" s="35" t="s">
        <v>162</v>
      </c>
      <c r="C2" s="35" t="s">
        <v>634</v>
      </c>
      <c r="D2" s="35" t="s">
        <v>240</v>
      </c>
      <c r="E2" s="35" t="s">
        <v>44</v>
      </c>
      <c r="F2" s="35" t="s">
        <v>636</v>
      </c>
      <c r="H2" s="35" t="s">
        <v>44</v>
      </c>
      <c r="I2" s="35" t="s">
        <v>636</v>
      </c>
    </row>
    <row r="3" spans="2:9" x14ac:dyDescent="0.25">
      <c r="B3" s="36" t="s">
        <v>163</v>
      </c>
      <c r="C3" s="37" t="s">
        <v>168</v>
      </c>
      <c r="D3" s="36" t="s">
        <v>603</v>
      </c>
      <c r="E3" s="36" t="s">
        <v>803</v>
      </c>
      <c r="F3" s="36" t="s">
        <v>242</v>
      </c>
      <c r="H3" s="36" t="s">
        <v>803</v>
      </c>
      <c r="I3" s="36" t="s">
        <v>242</v>
      </c>
    </row>
    <row r="4" spans="2:9" x14ac:dyDescent="0.25">
      <c r="B4" s="36" t="s">
        <v>163</v>
      </c>
      <c r="C4" s="37" t="s">
        <v>168</v>
      </c>
      <c r="D4" s="36" t="s">
        <v>603</v>
      </c>
      <c r="E4" s="36" t="s">
        <v>804</v>
      </c>
      <c r="F4" s="36" t="s">
        <v>242</v>
      </c>
      <c r="H4" s="36" t="s">
        <v>983</v>
      </c>
      <c r="I4" s="36" t="s">
        <v>408</v>
      </c>
    </row>
    <row r="5" spans="2:9" x14ac:dyDescent="0.25">
      <c r="B5" s="36" t="s">
        <v>163</v>
      </c>
      <c r="C5" s="37" t="s">
        <v>168</v>
      </c>
      <c r="D5" s="36" t="s">
        <v>603</v>
      </c>
      <c r="E5" s="36" t="s">
        <v>805</v>
      </c>
      <c r="F5" s="36" t="s">
        <v>242</v>
      </c>
      <c r="H5" s="36" t="s">
        <v>1200</v>
      </c>
      <c r="I5" s="36" t="s">
        <v>554</v>
      </c>
    </row>
    <row r="6" spans="2:9" x14ac:dyDescent="0.25">
      <c r="B6" s="36" t="s">
        <v>163</v>
      </c>
      <c r="C6" s="37" t="s">
        <v>168</v>
      </c>
      <c r="D6" s="36" t="s">
        <v>603</v>
      </c>
      <c r="E6" s="36" t="s">
        <v>806</v>
      </c>
      <c r="F6" s="36" t="s">
        <v>242</v>
      </c>
      <c r="H6" s="36" t="s">
        <v>1054</v>
      </c>
      <c r="I6" s="36" t="s">
        <v>466</v>
      </c>
    </row>
    <row r="7" spans="2:9" x14ac:dyDescent="0.25">
      <c r="B7" s="36" t="s">
        <v>163</v>
      </c>
      <c r="C7" s="37" t="s">
        <v>168</v>
      </c>
      <c r="D7" s="36" t="s">
        <v>603</v>
      </c>
      <c r="E7" s="36" t="s">
        <v>807</v>
      </c>
      <c r="F7" s="36" t="s">
        <v>247</v>
      </c>
      <c r="H7" s="36" t="s">
        <v>910</v>
      </c>
      <c r="I7" s="36" t="s">
        <v>358</v>
      </c>
    </row>
    <row r="8" spans="2:9" x14ac:dyDescent="0.25">
      <c r="B8" s="36" t="s">
        <v>163</v>
      </c>
      <c r="C8" s="37" t="s">
        <v>168</v>
      </c>
      <c r="D8" s="36" t="s">
        <v>603</v>
      </c>
      <c r="E8" s="36" t="s">
        <v>808</v>
      </c>
      <c r="F8" s="36" t="s">
        <v>247</v>
      </c>
      <c r="H8" s="36" t="s">
        <v>984</v>
      </c>
      <c r="I8" s="36" t="s">
        <v>408</v>
      </c>
    </row>
    <row r="9" spans="2:9" x14ac:dyDescent="0.25">
      <c r="B9" s="36" t="s">
        <v>163</v>
      </c>
      <c r="C9" s="37" t="s">
        <v>168</v>
      </c>
      <c r="D9" s="36" t="s">
        <v>603</v>
      </c>
      <c r="E9" s="36" t="s">
        <v>809</v>
      </c>
      <c r="F9" s="36" t="s">
        <v>247</v>
      </c>
      <c r="H9" s="36" t="s">
        <v>804</v>
      </c>
      <c r="I9" s="36" t="s">
        <v>242</v>
      </c>
    </row>
    <row r="10" spans="2:9" x14ac:dyDescent="0.25">
      <c r="B10" s="36" t="s">
        <v>163</v>
      </c>
      <c r="C10" s="37" t="s">
        <v>168</v>
      </c>
      <c r="D10" s="36" t="s">
        <v>603</v>
      </c>
      <c r="E10" s="36" t="s">
        <v>810</v>
      </c>
      <c r="F10" s="36" t="s">
        <v>251</v>
      </c>
      <c r="H10" s="36" t="s">
        <v>911</v>
      </c>
      <c r="I10" s="36" t="s">
        <v>358</v>
      </c>
    </row>
    <row r="11" spans="2:9" x14ac:dyDescent="0.25">
      <c r="B11" s="36" t="s">
        <v>163</v>
      </c>
      <c r="C11" s="37" t="s">
        <v>168</v>
      </c>
      <c r="D11" s="36" t="s">
        <v>603</v>
      </c>
      <c r="E11" s="36" t="s">
        <v>811</v>
      </c>
      <c r="F11" s="36" t="s">
        <v>251</v>
      </c>
      <c r="H11" s="36" t="s">
        <v>1201</v>
      </c>
      <c r="I11" s="36" t="s">
        <v>554</v>
      </c>
    </row>
    <row r="12" spans="2:9" x14ac:dyDescent="0.25">
      <c r="B12" s="36" t="s">
        <v>163</v>
      </c>
      <c r="C12" s="37" t="s">
        <v>168</v>
      </c>
      <c r="D12" s="36" t="s">
        <v>603</v>
      </c>
      <c r="E12" s="36" t="s">
        <v>812</v>
      </c>
      <c r="F12" s="36" t="s">
        <v>251</v>
      </c>
      <c r="H12" s="36" t="s">
        <v>1055</v>
      </c>
      <c r="I12" s="36" t="s">
        <v>466</v>
      </c>
    </row>
    <row r="13" spans="2:9" x14ac:dyDescent="0.25">
      <c r="B13" s="36" t="s">
        <v>163</v>
      </c>
      <c r="C13" s="37" t="s">
        <v>168</v>
      </c>
      <c r="D13" s="36" t="s">
        <v>603</v>
      </c>
      <c r="E13" s="36" t="s">
        <v>813</v>
      </c>
      <c r="F13" s="36" t="s">
        <v>57</v>
      </c>
      <c r="H13" s="36" t="s">
        <v>912</v>
      </c>
      <c r="I13" s="36" t="s">
        <v>358</v>
      </c>
    </row>
    <row r="14" spans="2:9" x14ac:dyDescent="0.25">
      <c r="B14" s="36" t="s">
        <v>163</v>
      </c>
      <c r="C14" s="37" t="s">
        <v>168</v>
      </c>
      <c r="D14" s="36" t="s">
        <v>603</v>
      </c>
      <c r="E14" s="36" t="s">
        <v>814</v>
      </c>
      <c r="F14" s="36" t="s">
        <v>57</v>
      </c>
      <c r="H14" s="36" t="s">
        <v>805</v>
      </c>
      <c r="I14" s="36" t="s">
        <v>242</v>
      </c>
    </row>
    <row r="15" spans="2:9" x14ac:dyDescent="0.25">
      <c r="B15" s="36" t="s">
        <v>163</v>
      </c>
      <c r="C15" s="37" t="s">
        <v>168</v>
      </c>
      <c r="D15" s="36" t="s">
        <v>603</v>
      </c>
      <c r="E15" s="36" t="s">
        <v>815</v>
      </c>
      <c r="F15" s="36" t="s">
        <v>57</v>
      </c>
      <c r="H15" s="36" t="s">
        <v>1202</v>
      </c>
      <c r="I15" s="36" t="s">
        <v>554</v>
      </c>
    </row>
    <row r="16" spans="2:9" x14ac:dyDescent="0.25">
      <c r="B16" s="36" t="s">
        <v>163</v>
      </c>
      <c r="C16" s="37" t="s">
        <v>168</v>
      </c>
      <c r="D16" s="36" t="s">
        <v>603</v>
      </c>
      <c r="E16" s="36" t="s">
        <v>816</v>
      </c>
      <c r="F16" s="36" t="s">
        <v>57</v>
      </c>
      <c r="H16" s="36" t="s">
        <v>985</v>
      </c>
      <c r="I16" s="36" t="s">
        <v>408</v>
      </c>
    </row>
    <row r="17" spans="2:9" x14ac:dyDescent="0.25">
      <c r="B17" s="36" t="s">
        <v>163</v>
      </c>
      <c r="C17" s="37" t="s">
        <v>168</v>
      </c>
      <c r="D17" s="36" t="s">
        <v>603</v>
      </c>
      <c r="E17" s="36" t="s">
        <v>817</v>
      </c>
      <c r="F17" s="36" t="s">
        <v>57</v>
      </c>
      <c r="H17" s="36" t="s">
        <v>1056</v>
      </c>
      <c r="I17" s="36" t="s">
        <v>466</v>
      </c>
    </row>
    <row r="18" spans="2:9" x14ac:dyDescent="0.25">
      <c r="B18" s="36" t="s">
        <v>163</v>
      </c>
      <c r="C18" s="37" t="s">
        <v>168</v>
      </c>
      <c r="D18" s="36" t="s">
        <v>603</v>
      </c>
      <c r="E18" s="36" t="s">
        <v>818</v>
      </c>
      <c r="F18" s="36" t="s">
        <v>57</v>
      </c>
      <c r="H18" s="36" t="s">
        <v>986</v>
      </c>
      <c r="I18" s="36" t="s">
        <v>408</v>
      </c>
    </row>
    <row r="19" spans="2:9" x14ac:dyDescent="0.25">
      <c r="B19" s="36" t="s">
        <v>163</v>
      </c>
      <c r="C19" s="37" t="s">
        <v>168</v>
      </c>
      <c r="D19" s="36" t="s">
        <v>603</v>
      </c>
      <c r="E19" s="36" t="s">
        <v>819</v>
      </c>
      <c r="F19" s="36" t="s">
        <v>57</v>
      </c>
      <c r="H19" s="36" t="s">
        <v>913</v>
      </c>
      <c r="I19" s="36" t="s">
        <v>358</v>
      </c>
    </row>
    <row r="20" spans="2:9" x14ac:dyDescent="0.25">
      <c r="B20" s="36" t="s">
        <v>163</v>
      </c>
      <c r="C20" s="37" t="s">
        <v>168</v>
      </c>
      <c r="D20" s="36" t="s">
        <v>604</v>
      </c>
      <c r="E20" s="36" t="s">
        <v>820</v>
      </c>
      <c r="F20" s="36" t="s">
        <v>242</v>
      </c>
      <c r="H20" s="36" t="s">
        <v>1203</v>
      </c>
      <c r="I20" s="36" t="s">
        <v>554</v>
      </c>
    </row>
    <row r="21" spans="2:9" x14ac:dyDescent="0.25">
      <c r="B21" s="36" t="s">
        <v>163</v>
      </c>
      <c r="C21" s="37" t="s">
        <v>168</v>
      </c>
      <c r="D21" s="36" t="s">
        <v>604</v>
      </c>
      <c r="E21" s="36" t="s">
        <v>821</v>
      </c>
      <c r="F21" s="36" t="s">
        <v>242</v>
      </c>
      <c r="H21" s="36" t="s">
        <v>1057</v>
      </c>
      <c r="I21" s="36" t="s">
        <v>466</v>
      </c>
    </row>
    <row r="22" spans="2:9" x14ac:dyDescent="0.25">
      <c r="B22" s="36" t="s">
        <v>163</v>
      </c>
      <c r="C22" s="37" t="s">
        <v>168</v>
      </c>
      <c r="D22" s="36" t="s">
        <v>604</v>
      </c>
      <c r="E22" s="36" t="s">
        <v>822</v>
      </c>
      <c r="F22" s="36" t="s">
        <v>242</v>
      </c>
      <c r="H22" s="36" t="s">
        <v>806</v>
      </c>
      <c r="I22" s="36" t="s">
        <v>242</v>
      </c>
    </row>
    <row r="23" spans="2:9" x14ac:dyDescent="0.25">
      <c r="B23" s="36" t="s">
        <v>163</v>
      </c>
      <c r="C23" s="37" t="s">
        <v>168</v>
      </c>
      <c r="D23" s="36" t="s">
        <v>604</v>
      </c>
      <c r="E23" s="36" t="s">
        <v>823</v>
      </c>
      <c r="F23" s="36" t="s">
        <v>242</v>
      </c>
      <c r="H23" s="36" t="s">
        <v>914</v>
      </c>
      <c r="I23" s="36" t="s">
        <v>359</v>
      </c>
    </row>
    <row r="24" spans="2:9" x14ac:dyDescent="0.25">
      <c r="B24" s="36" t="s">
        <v>163</v>
      </c>
      <c r="C24" s="37" t="s">
        <v>168</v>
      </c>
      <c r="D24" s="36" t="s">
        <v>604</v>
      </c>
      <c r="E24" s="36" t="s">
        <v>824</v>
      </c>
      <c r="F24" s="36" t="s">
        <v>242</v>
      </c>
      <c r="H24" s="36" t="s">
        <v>1204</v>
      </c>
      <c r="I24" s="36" t="s">
        <v>554</v>
      </c>
    </row>
    <row r="25" spans="2:9" x14ac:dyDescent="0.25">
      <c r="B25" s="36" t="s">
        <v>163</v>
      </c>
      <c r="C25" s="37" t="s">
        <v>168</v>
      </c>
      <c r="D25" s="36" t="s">
        <v>604</v>
      </c>
      <c r="E25" s="36" t="s">
        <v>825</v>
      </c>
      <c r="F25" s="36" t="s">
        <v>242</v>
      </c>
      <c r="H25" s="36" t="s">
        <v>987</v>
      </c>
      <c r="I25" s="36" t="s">
        <v>408</v>
      </c>
    </row>
    <row r="26" spans="2:9" x14ac:dyDescent="0.25">
      <c r="B26" s="36" t="s">
        <v>163</v>
      </c>
      <c r="C26" s="37" t="s">
        <v>168</v>
      </c>
      <c r="D26" s="36" t="s">
        <v>604</v>
      </c>
      <c r="E26" s="36" t="s">
        <v>826</v>
      </c>
      <c r="F26" s="36" t="s">
        <v>247</v>
      </c>
      <c r="H26" s="36" t="s">
        <v>1058</v>
      </c>
      <c r="I26" s="36" t="s">
        <v>466</v>
      </c>
    </row>
    <row r="27" spans="2:9" x14ac:dyDescent="0.25">
      <c r="B27" s="36" t="s">
        <v>163</v>
      </c>
      <c r="C27" s="37" t="s">
        <v>168</v>
      </c>
      <c r="D27" s="36" t="s">
        <v>604</v>
      </c>
      <c r="E27" s="36" t="s">
        <v>827</v>
      </c>
      <c r="F27" s="36" t="s">
        <v>247</v>
      </c>
      <c r="H27" s="36" t="s">
        <v>807</v>
      </c>
      <c r="I27" s="36" t="s">
        <v>247</v>
      </c>
    </row>
    <row r="28" spans="2:9" x14ac:dyDescent="0.25">
      <c r="B28" s="36" t="s">
        <v>163</v>
      </c>
      <c r="C28" s="37" t="s">
        <v>168</v>
      </c>
      <c r="D28" s="36" t="s">
        <v>604</v>
      </c>
      <c r="E28" s="36" t="s">
        <v>828</v>
      </c>
      <c r="F28" s="36" t="s">
        <v>247</v>
      </c>
      <c r="H28" s="36" t="s">
        <v>915</v>
      </c>
      <c r="I28" s="36" t="s">
        <v>359</v>
      </c>
    </row>
    <row r="29" spans="2:9" x14ac:dyDescent="0.25">
      <c r="B29" s="36" t="s">
        <v>163</v>
      </c>
      <c r="C29" s="37" t="s">
        <v>168</v>
      </c>
      <c r="D29" s="36" t="s">
        <v>604</v>
      </c>
      <c r="E29" s="36" t="s">
        <v>829</v>
      </c>
      <c r="F29" s="36" t="s">
        <v>247</v>
      </c>
      <c r="H29" s="36" t="s">
        <v>1059</v>
      </c>
      <c r="I29" s="36" t="s">
        <v>466</v>
      </c>
    </row>
    <row r="30" spans="2:9" x14ac:dyDescent="0.25">
      <c r="B30" s="36" t="s">
        <v>163</v>
      </c>
      <c r="C30" s="37" t="s">
        <v>168</v>
      </c>
      <c r="D30" s="36" t="s">
        <v>604</v>
      </c>
      <c r="E30" s="36" t="s">
        <v>830</v>
      </c>
      <c r="F30" s="36" t="s">
        <v>247</v>
      </c>
      <c r="H30" s="36" t="s">
        <v>1205</v>
      </c>
      <c r="I30" s="36" t="s">
        <v>554</v>
      </c>
    </row>
    <row r="31" spans="2:9" x14ac:dyDescent="0.25">
      <c r="B31" s="36" t="s">
        <v>163</v>
      </c>
      <c r="C31" s="37" t="s">
        <v>168</v>
      </c>
      <c r="D31" s="36" t="s">
        <v>604</v>
      </c>
      <c r="E31" s="36" t="s">
        <v>831</v>
      </c>
      <c r="F31" s="36" t="s">
        <v>247</v>
      </c>
      <c r="H31" s="36" t="s">
        <v>988</v>
      </c>
      <c r="I31" s="36" t="s">
        <v>408</v>
      </c>
    </row>
    <row r="32" spans="2:9" x14ac:dyDescent="0.25">
      <c r="B32" s="36" t="s">
        <v>163</v>
      </c>
      <c r="C32" s="37" t="s">
        <v>168</v>
      </c>
      <c r="D32" s="36" t="s">
        <v>604</v>
      </c>
      <c r="E32" s="36" t="s">
        <v>832</v>
      </c>
      <c r="F32" s="36" t="s">
        <v>251</v>
      </c>
      <c r="H32" s="36" t="s">
        <v>808</v>
      </c>
      <c r="I32" s="36" t="s">
        <v>247</v>
      </c>
    </row>
    <row r="33" spans="2:9" x14ac:dyDescent="0.25">
      <c r="B33" s="36" t="s">
        <v>163</v>
      </c>
      <c r="C33" s="37" t="s">
        <v>168</v>
      </c>
      <c r="D33" s="36" t="s">
        <v>604</v>
      </c>
      <c r="E33" s="36" t="s">
        <v>833</v>
      </c>
      <c r="F33" s="36" t="s">
        <v>57</v>
      </c>
      <c r="H33" s="36" t="s">
        <v>916</v>
      </c>
      <c r="I33" s="36" t="s">
        <v>359</v>
      </c>
    </row>
    <row r="34" spans="2:9" x14ac:dyDescent="0.25">
      <c r="B34" s="36" t="s">
        <v>163</v>
      </c>
      <c r="C34" s="37" t="s">
        <v>168</v>
      </c>
      <c r="D34" s="36" t="s">
        <v>604</v>
      </c>
      <c r="E34" s="36" t="s">
        <v>834</v>
      </c>
      <c r="F34" s="36" t="s">
        <v>57</v>
      </c>
      <c r="H34" s="36" t="s">
        <v>989</v>
      </c>
      <c r="I34" s="36" t="s">
        <v>57</v>
      </c>
    </row>
    <row r="35" spans="2:9" x14ac:dyDescent="0.25">
      <c r="B35" s="36" t="s">
        <v>163</v>
      </c>
      <c r="C35" s="37" t="s">
        <v>168</v>
      </c>
      <c r="D35" s="36" t="s">
        <v>604</v>
      </c>
      <c r="E35" s="36" t="s">
        <v>835</v>
      </c>
      <c r="F35" s="36" t="s">
        <v>57</v>
      </c>
      <c r="H35" s="36" t="s">
        <v>809</v>
      </c>
      <c r="I35" s="36" t="s">
        <v>247</v>
      </c>
    </row>
    <row r="36" spans="2:9" x14ac:dyDescent="0.25">
      <c r="B36" s="36" t="s">
        <v>163</v>
      </c>
      <c r="C36" s="37" t="s">
        <v>168</v>
      </c>
      <c r="D36" s="36" t="s">
        <v>604</v>
      </c>
      <c r="E36" s="36" t="s">
        <v>836</v>
      </c>
      <c r="F36" s="36" t="s">
        <v>57</v>
      </c>
      <c r="H36" s="36" t="s">
        <v>1060</v>
      </c>
      <c r="I36" s="36" t="s">
        <v>57</v>
      </c>
    </row>
    <row r="37" spans="2:9" x14ac:dyDescent="0.25">
      <c r="B37" s="36" t="s">
        <v>163</v>
      </c>
      <c r="C37" s="37" t="s">
        <v>168</v>
      </c>
      <c r="D37" s="36" t="s">
        <v>604</v>
      </c>
      <c r="E37" s="36" t="s">
        <v>837</v>
      </c>
      <c r="F37" s="36" t="s">
        <v>57</v>
      </c>
      <c r="H37" s="36" t="s">
        <v>1206</v>
      </c>
      <c r="I37" s="36" t="s">
        <v>554</v>
      </c>
    </row>
    <row r="38" spans="2:9" x14ac:dyDescent="0.25">
      <c r="B38" s="36" t="s">
        <v>163</v>
      </c>
      <c r="C38" s="37" t="s">
        <v>168</v>
      </c>
      <c r="D38" s="36" t="s">
        <v>605</v>
      </c>
      <c r="E38" s="36" t="s">
        <v>838</v>
      </c>
      <c r="F38" s="36" t="s">
        <v>251</v>
      </c>
      <c r="H38" s="36" t="s">
        <v>990</v>
      </c>
      <c r="I38" s="36" t="s">
        <v>57</v>
      </c>
    </row>
    <row r="39" spans="2:9" x14ac:dyDescent="0.25">
      <c r="B39" s="36" t="s">
        <v>163</v>
      </c>
      <c r="C39" s="37" t="s">
        <v>168</v>
      </c>
      <c r="D39" s="36" t="s">
        <v>605</v>
      </c>
      <c r="E39" s="36" t="s">
        <v>839</v>
      </c>
      <c r="F39" s="36" t="s">
        <v>251</v>
      </c>
      <c r="H39" s="36" t="s">
        <v>917</v>
      </c>
      <c r="I39" s="36" t="s">
        <v>360</v>
      </c>
    </row>
    <row r="40" spans="2:9" x14ac:dyDescent="0.25">
      <c r="B40" s="36" t="s">
        <v>163</v>
      </c>
      <c r="C40" s="37" t="s">
        <v>168</v>
      </c>
      <c r="D40" s="36" t="s">
        <v>605</v>
      </c>
      <c r="E40" s="36" t="s">
        <v>840</v>
      </c>
      <c r="F40" s="36" t="s">
        <v>242</v>
      </c>
      <c r="H40" s="36" t="s">
        <v>1207</v>
      </c>
      <c r="I40" s="36" t="s">
        <v>57</v>
      </c>
    </row>
    <row r="41" spans="2:9" x14ac:dyDescent="0.25">
      <c r="B41" s="36" t="s">
        <v>163</v>
      </c>
      <c r="C41" s="37" t="s">
        <v>168</v>
      </c>
      <c r="D41" s="36" t="s">
        <v>605</v>
      </c>
      <c r="E41" s="36" t="s">
        <v>841</v>
      </c>
      <c r="F41" s="36" t="s">
        <v>57</v>
      </c>
      <c r="H41" s="36" t="s">
        <v>1061</v>
      </c>
      <c r="I41" s="36" t="s">
        <v>57</v>
      </c>
    </row>
    <row r="42" spans="2:9" x14ac:dyDescent="0.25">
      <c r="B42" s="36" t="s">
        <v>163</v>
      </c>
      <c r="C42" s="37" t="s">
        <v>168</v>
      </c>
      <c r="D42" s="36" t="s">
        <v>605</v>
      </c>
      <c r="E42" s="36" t="s">
        <v>842</v>
      </c>
      <c r="F42" s="36" t="s">
        <v>57</v>
      </c>
      <c r="H42" s="36" t="s">
        <v>810</v>
      </c>
      <c r="I42" s="36" t="s">
        <v>251</v>
      </c>
    </row>
    <row r="43" spans="2:9" x14ac:dyDescent="0.25">
      <c r="B43" s="36" t="s">
        <v>163</v>
      </c>
      <c r="C43" s="37" t="s">
        <v>168</v>
      </c>
      <c r="D43" s="36" t="s">
        <v>605</v>
      </c>
      <c r="E43" s="36" t="s">
        <v>843</v>
      </c>
      <c r="F43" s="36" t="s">
        <v>57</v>
      </c>
      <c r="H43" s="36" t="s">
        <v>1062</v>
      </c>
      <c r="I43" s="36" t="s">
        <v>57</v>
      </c>
    </row>
    <row r="44" spans="2:9" x14ac:dyDescent="0.25">
      <c r="B44" s="36" t="s">
        <v>163</v>
      </c>
      <c r="C44" s="37" t="s">
        <v>168</v>
      </c>
      <c r="D44" s="36" t="s">
        <v>606</v>
      </c>
      <c r="E44" s="36" t="s">
        <v>844</v>
      </c>
      <c r="F44" s="36" t="s">
        <v>305</v>
      </c>
      <c r="H44" s="36" t="s">
        <v>1208</v>
      </c>
      <c r="I44" s="36" t="s">
        <v>57</v>
      </c>
    </row>
    <row r="45" spans="2:9" x14ac:dyDescent="0.25">
      <c r="B45" s="36" t="s">
        <v>163</v>
      </c>
      <c r="C45" s="37" t="s">
        <v>168</v>
      </c>
      <c r="D45" s="36" t="s">
        <v>606</v>
      </c>
      <c r="E45" s="36" t="s">
        <v>845</v>
      </c>
      <c r="F45" s="36" t="s">
        <v>305</v>
      </c>
      <c r="H45" s="36" t="s">
        <v>991</v>
      </c>
      <c r="I45" s="36" t="s">
        <v>57</v>
      </c>
    </row>
    <row r="46" spans="2:9" x14ac:dyDescent="0.25">
      <c r="B46" s="36" t="s">
        <v>163</v>
      </c>
      <c r="C46" s="37" t="s">
        <v>168</v>
      </c>
      <c r="D46" s="36" t="s">
        <v>606</v>
      </c>
      <c r="E46" s="36" t="s">
        <v>846</v>
      </c>
      <c r="F46" s="36" t="s">
        <v>305</v>
      </c>
      <c r="H46" s="36" t="s">
        <v>918</v>
      </c>
      <c r="I46" s="36" t="s">
        <v>360</v>
      </c>
    </row>
    <row r="47" spans="2:9" x14ac:dyDescent="0.25">
      <c r="B47" s="36" t="s">
        <v>163</v>
      </c>
      <c r="C47" s="37" t="s">
        <v>168</v>
      </c>
      <c r="D47" s="36" t="s">
        <v>606</v>
      </c>
      <c r="E47" s="36" t="s">
        <v>847</v>
      </c>
      <c r="F47" s="36" t="s">
        <v>305</v>
      </c>
      <c r="H47" s="36" t="s">
        <v>811</v>
      </c>
      <c r="I47" s="36" t="s">
        <v>251</v>
      </c>
    </row>
    <row r="48" spans="2:9" x14ac:dyDescent="0.25">
      <c r="B48" s="36" t="s">
        <v>163</v>
      </c>
      <c r="C48" s="37" t="s">
        <v>168</v>
      </c>
      <c r="D48" s="36" t="s">
        <v>606</v>
      </c>
      <c r="E48" s="36" t="s">
        <v>848</v>
      </c>
      <c r="F48" s="36" t="s">
        <v>242</v>
      </c>
      <c r="H48" s="36" t="s">
        <v>992</v>
      </c>
      <c r="I48" s="36" t="s">
        <v>57</v>
      </c>
    </row>
    <row r="49" spans="2:9" x14ac:dyDescent="0.25">
      <c r="B49" s="36" t="s">
        <v>163</v>
      </c>
      <c r="C49" s="37" t="s">
        <v>168</v>
      </c>
      <c r="D49" s="36" t="s">
        <v>606</v>
      </c>
      <c r="E49" s="36" t="s">
        <v>849</v>
      </c>
      <c r="F49" s="36" t="s">
        <v>242</v>
      </c>
      <c r="H49" s="36" t="s">
        <v>1063</v>
      </c>
      <c r="I49" s="36" t="s">
        <v>57</v>
      </c>
    </row>
    <row r="50" spans="2:9" x14ac:dyDescent="0.25">
      <c r="B50" s="36" t="s">
        <v>163</v>
      </c>
      <c r="C50" s="37" t="s">
        <v>168</v>
      </c>
      <c r="D50" s="36" t="s">
        <v>606</v>
      </c>
      <c r="E50" s="36" t="s">
        <v>850</v>
      </c>
      <c r="F50" s="36" t="s">
        <v>242</v>
      </c>
      <c r="H50" s="36" t="s">
        <v>812</v>
      </c>
      <c r="I50" s="36" t="s">
        <v>251</v>
      </c>
    </row>
    <row r="51" spans="2:9" x14ac:dyDescent="0.25">
      <c r="B51" s="36" t="s">
        <v>163</v>
      </c>
      <c r="C51" s="37" t="s">
        <v>168</v>
      </c>
      <c r="D51" s="36" t="s">
        <v>606</v>
      </c>
      <c r="E51" s="36" t="s">
        <v>851</v>
      </c>
      <c r="F51" s="36" t="s">
        <v>242</v>
      </c>
      <c r="H51" s="36" t="s">
        <v>919</v>
      </c>
      <c r="I51" s="36" t="s">
        <v>360</v>
      </c>
    </row>
    <row r="52" spans="2:9" x14ac:dyDescent="0.25">
      <c r="B52" s="36" t="s">
        <v>163</v>
      </c>
      <c r="C52" s="37" t="s">
        <v>168</v>
      </c>
      <c r="D52" s="36" t="s">
        <v>606</v>
      </c>
      <c r="E52" s="36" t="s">
        <v>852</v>
      </c>
      <c r="F52" s="36" t="s">
        <v>242</v>
      </c>
      <c r="H52" s="36" t="s">
        <v>1209</v>
      </c>
      <c r="I52" s="36" t="s">
        <v>57</v>
      </c>
    </row>
    <row r="53" spans="2:9" x14ac:dyDescent="0.25">
      <c r="B53" s="36" t="s">
        <v>163</v>
      </c>
      <c r="C53" s="37" t="s">
        <v>168</v>
      </c>
      <c r="D53" s="36" t="s">
        <v>606</v>
      </c>
      <c r="E53" s="36" t="s">
        <v>853</v>
      </c>
      <c r="F53" s="36" t="s">
        <v>57</v>
      </c>
      <c r="H53" s="36" t="s">
        <v>920</v>
      </c>
      <c r="I53" s="36" t="s">
        <v>360</v>
      </c>
    </row>
    <row r="54" spans="2:9" x14ac:dyDescent="0.25">
      <c r="B54" s="36" t="s">
        <v>163</v>
      </c>
      <c r="C54" s="37" t="s">
        <v>168</v>
      </c>
      <c r="D54" s="36" t="s">
        <v>606</v>
      </c>
      <c r="E54" s="36" t="s">
        <v>854</v>
      </c>
      <c r="F54" s="36" t="s">
        <v>57</v>
      </c>
      <c r="H54" s="36" t="s">
        <v>993</v>
      </c>
      <c r="I54" s="36" t="s">
        <v>57</v>
      </c>
    </row>
    <row r="55" spans="2:9" x14ac:dyDescent="0.25">
      <c r="B55" s="36" t="s">
        <v>163</v>
      </c>
      <c r="C55" s="37" t="s">
        <v>168</v>
      </c>
      <c r="D55" s="36" t="s">
        <v>606</v>
      </c>
      <c r="E55" s="36" t="s">
        <v>855</v>
      </c>
      <c r="F55" s="36" t="s">
        <v>57</v>
      </c>
      <c r="H55" s="36" t="s">
        <v>813</v>
      </c>
      <c r="I55" s="36" t="s">
        <v>57</v>
      </c>
    </row>
    <row r="56" spans="2:9" x14ac:dyDescent="0.25">
      <c r="B56" s="36" t="s">
        <v>163</v>
      </c>
      <c r="C56" s="37" t="s">
        <v>168</v>
      </c>
      <c r="D56" s="36" t="s">
        <v>606</v>
      </c>
      <c r="E56" s="36" t="s">
        <v>856</v>
      </c>
      <c r="F56" s="36" t="s">
        <v>57</v>
      </c>
      <c r="H56" s="36" t="s">
        <v>1064</v>
      </c>
      <c r="I56" s="36" t="s">
        <v>57</v>
      </c>
    </row>
    <row r="57" spans="2:9" x14ac:dyDescent="0.25">
      <c r="B57" s="36" t="s">
        <v>163</v>
      </c>
      <c r="C57" s="37" t="s">
        <v>168</v>
      </c>
      <c r="D57" s="36" t="s">
        <v>606</v>
      </c>
      <c r="E57" s="36" t="s">
        <v>857</v>
      </c>
      <c r="F57" s="36" t="s">
        <v>57</v>
      </c>
      <c r="H57" s="36" t="s">
        <v>1210</v>
      </c>
      <c r="I57" s="36" t="s">
        <v>57</v>
      </c>
    </row>
    <row r="58" spans="2:9" x14ac:dyDescent="0.25">
      <c r="B58" s="36" t="s">
        <v>163</v>
      </c>
      <c r="C58" s="37" t="s">
        <v>168</v>
      </c>
      <c r="D58" s="36" t="s">
        <v>606</v>
      </c>
      <c r="E58" s="36" t="s">
        <v>858</v>
      </c>
      <c r="F58" s="36" t="s">
        <v>57</v>
      </c>
      <c r="H58" s="36" t="s">
        <v>921</v>
      </c>
      <c r="I58" s="36" t="s">
        <v>57</v>
      </c>
    </row>
    <row r="59" spans="2:9" x14ac:dyDescent="0.25">
      <c r="B59" s="36" t="s">
        <v>163</v>
      </c>
      <c r="C59" s="37" t="s">
        <v>168</v>
      </c>
      <c r="D59" s="36" t="s">
        <v>606</v>
      </c>
      <c r="E59" s="36" t="s">
        <v>859</v>
      </c>
      <c r="F59" s="36" t="s">
        <v>57</v>
      </c>
      <c r="H59" s="36" t="s">
        <v>814</v>
      </c>
      <c r="I59" s="36" t="s">
        <v>57</v>
      </c>
    </row>
    <row r="60" spans="2:9" x14ac:dyDescent="0.25">
      <c r="B60" s="36" t="s">
        <v>163</v>
      </c>
      <c r="C60" s="37" t="s">
        <v>168</v>
      </c>
      <c r="D60" s="36" t="s">
        <v>606</v>
      </c>
      <c r="E60" s="36" t="s">
        <v>860</v>
      </c>
      <c r="F60" s="36" t="s">
        <v>57</v>
      </c>
      <c r="H60" s="36" t="s">
        <v>1211</v>
      </c>
      <c r="I60" s="36" t="s">
        <v>57</v>
      </c>
    </row>
    <row r="61" spans="2:9" x14ac:dyDescent="0.25">
      <c r="B61" s="36" t="s">
        <v>163</v>
      </c>
      <c r="C61" s="37" t="s">
        <v>168</v>
      </c>
      <c r="D61" s="36" t="s">
        <v>606</v>
      </c>
      <c r="E61" s="36" t="s">
        <v>861</v>
      </c>
      <c r="F61" s="36" t="s">
        <v>57</v>
      </c>
      <c r="H61" s="36" t="s">
        <v>1065</v>
      </c>
      <c r="I61" s="36" t="s">
        <v>57</v>
      </c>
    </row>
    <row r="62" spans="2:9" x14ac:dyDescent="0.25">
      <c r="B62" s="36" t="s">
        <v>163</v>
      </c>
      <c r="C62" s="37" t="s">
        <v>168</v>
      </c>
      <c r="D62" s="36" t="s">
        <v>606</v>
      </c>
      <c r="E62" s="36" t="s">
        <v>862</v>
      </c>
      <c r="F62" s="36" t="s">
        <v>57</v>
      </c>
      <c r="H62" s="36" t="s">
        <v>994</v>
      </c>
      <c r="I62" s="36" t="s">
        <v>57</v>
      </c>
    </row>
    <row r="63" spans="2:9" x14ac:dyDescent="0.25">
      <c r="B63" s="36" t="s">
        <v>163</v>
      </c>
      <c r="C63" s="37" t="s">
        <v>168</v>
      </c>
      <c r="D63" s="36" t="s">
        <v>606</v>
      </c>
      <c r="E63" s="36" t="s">
        <v>863</v>
      </c>
      <c r="F63" s="36" t="s">
        <v>57</v>
      </c>
      <c r="H63" s="36" t="s">
        <v>922</v>
      </c>
      <c r="I63" s="36" t="s">
        <v>57</v>
      </c>
    </row>
    <row r="64" spans="2:9" x14ac:dyDescent="0.25">
      <c r="B64" s="36" t="s">
        <v>163</v>
      </c>
      <c r="C64" s="37" t="s">
        <v>168</v>
      </c>
      <c r="D64" s="36" t="s">
        <v>607</v>
      </c>
      <c r="E64" s="36" t="s">
        <v>864</v>
      </c>
      <c r="F64" s="36" t="s">
        <v>305</v>
      </c>
      <c r="H64" s="36" t="s">
        <v>815</v>
      </c>
      <c r="I64" s="36" t="s">
        <v>57</v>
      </c>
    </row>
    <row r="65" spans="2:9" x14ac:dyDescent="0.25">
      <c r="B65" s="36" t="s">
        <v>163</v>
      </c>
      <c r="C65" s="37" t="s">
        <v>168</v>
      </c>
      <c r="D65" s="36" t="s">
        <v>607</v>
      </c>
      <c r="E65" s="36" t="s">
        <v>865</v>
      </c>
      <c r="F65" s="36" t="s">
        <v>305</v>
      </c>
      <c r="H65" s="36" t="s">
        <v>1066</v>
      </c>
      <c r="I65" s="36" t="s">
        <v>57</v>
      </c>
    </row>
    <row r="66" spans="2:9" x14ac:dyDescent="0.25">
      <c r="B66" s="36" t="s">
        <v>163</v>
      </c>
      <c r="C66" s="37" t="s">
        <v>168</v>
      </c>
      <c r="D66" s="36" t="s">
        <v>607</v>
      </c>
      <c r="E66" s="36" t="s">
        <v>866</v>
      </c>
      <c r="F66" s="36" t="s">
        <v>242</v>
      </c>
      <c r="H66" s="36" t="s">
        <v>1212</v>
      </c>
      <c r="I66" s="36" t="s">
        <v>57</v>
      </c>
    </row>
    <row r="67" spans="2:9" x14ac:dyDescent="0.25">
      <c r="B67" s="36" t="s">
        <v>163</v>
      </c>
      <c r="C67" s="37" t="s">
        <v>168</v>
      </c>
      <c r="D67" s="36" t="s">
        <v>607</v>
      </c>
      <c r="E67" s="36" t="s">
        <v>867</v>
      </c>
      <c r="F67" s="36" t="s">
        <v>242</v>
      </c>
      <c r="H67" s="36" t="s">
        <v>1213</v>
      </c>
      <c r="I67" s="36" t="s">
        <v>57</v>
      </c>
    </row>
    <row r="68" spans="2:9" x14ac:dyDescent="0.25">
      <c r="B68" s="36" t="s">
        <v>163</v>
      </c>
      <c r="C68" s="37" t="s">
        <v>168</v>
      </c>
      <c r="D68" s="36" t="s">
        <v>607</v>
      </c>
      <c r="E68" s="36" t="s">
        <v>868</v>
      </c>
      <c r="F68" s="36" t="s">
        <v>242</v>
      </c>
      <c r="H68" s="36" t="s">
        <v>923</v>
      </c>
      <c r="I68" s="36" t="s">
        <v>57</v>
      </c>
    </row>
    <row r="69" spans="2:9" x14ac:dyDescent="0.25">
      <c r="B69" s="36" t="s">
        <v>163</v>
      </c>
      <c r="C69" s="37" t="s">
        <v>168</v>
      </c>
      <c r="D69" s="36" t="s">
        <v>607</v>
      </c>
      <c r="E69" s="36" t="s">
        <v>869</v>
      </c>
      <c r="F69" s="36" t="s">
        <v>242</v>
      </c>
      <c r="H69" s="36" t="s">
        <v>816</v>
      </c>
      <c r="I69" s="36" t="s">
        <v>57</v>
      </c>
    </row>
    <row r="70" spans="2:9" x14ac:dyDescent="0.25">
      <c r="B70" s="36" t="s">
        <v>163</v>
      </c>
      <c r="C70" s="37" t="s">
        <v>168</v>
      </c>
      <c r="D70" s="36" t="s">
        <v>607</v>
      </c>
      <c r="E70" s="36" t="s">
        <v>870</v>
      </c>
      <c r="F70" s="36" t="s">
        <v>251</v>
      </c>
      <c r="H70" s="36" t="s">
        <v>1067</v>
      </c>
      <c r="I70" s="36" t="s">
        <v>57</v>
      </c>
    </row>
    <row r="71" spans="2:9" x14ac:dyDescent="0.25">
      <c r="B71" s="36" t="s">
        <v>163</v>
      </c>
      <c r="C71" s="37" t="s">
        <v>168</v>
      </c>
      <c r="D71" s="36" t="s">
        <v>607</v>
      </c>
      <c r="E71" s="36" t="s">
        <v>871</v>
      </c>
      <c r="F71" s="36" t="s">
        <v>57</v>
      </c>
      <c r="H71" s="36" t="s">
        <v>817</v>
      </c>
      <c r="I71" s="36" t="s">
        <v>57</v>
      </c>
    </row>
    <row r="72" spans="2:9" x14ac:dyDescent="0.25">
      <c r="B72" s="36" t="s">
        <v>163</v>
      </c>
      <c r="C72" s="37" t="s">
        <v>168</v>
      </c>
      <c r="D72" s="36" t="s">
        <v>607</v>
      </c>
      <c r="E72" s="36" t="s">
        <v>872</v>
      </c>
      <c r="F72" s="36" t="s">
        <v>57</v>
      </c>
      <c r="H72" s="36" t="s">
        <v>1214</v>
      </c>
      <c r="I72" s="36" t="s">
        <v>57</v>
      </c>
    </row>
    <row r="73" spans="2:9" x14ac:dyDescent="0.25">
      <c r="B73" s="36" t="s">
        <v>163</v>
      </c>
      <c r="C73" s="37" t="s">
        <v>168</v>
      </c>
      <c r="D73" s="36" t="s">
        <v>607</v>
      </c>
      <c r="E73" s="36" t="s">
        <v>873</v>
      </c>
      <c r="F73" s="36" t="s">
        <v>57</v>
      </c>
      <c r="H73" s="36" t="s">
        <v>1068</v>
      </c>
      <c r="I73" s="36" t="s">
        <v>57</v>
      </c>
    </row>
    <row r="74" spans="2:9" x14ac:dyDescent="0.25">
      <c r="B74" s="36" t="s">
        <v>163</v>
      </c>
      <c r="C74" s="37" t="s">
        <v>168</v>
      </c>
      <c r="D74" s="36" t="s">
        <v>607</v>
      </c>
      <c r="E74" s="36" t="s">
        <v>874</v>
      </c>
      <c r="F74" s="36" t="s">
        <v>57</v>
      </c>
      <c r="H74" s="36" t="s">
        <v>924</v>
      </c>
      <c r="I74" s="36" t="s">
        <v>57</v>
      </c>
    </row>
    <row r="75" spans="2:9" x14ac:dyDescent="0.25">
      <c r="B75" s="36" t="s">
        <v>163</v>
      </c>
      <c r="C75" s="37" t="s">
        <v>168</v>
      </c>
      <c r="D75" s="36" t="s">
        <v>607</v>
      </c>
      <c r="E75" s="36" t="s">
        <v>875</v>
      </c>
      <c r="F75" s="36" t="s">
        <v>57</v>
      </c>
      <c r="H75" s="36" t="s">
        <v>925</v>
      </c>
      <c r="I75" s="36" t="s">
        <v>57</v>
      </c>
    </row>
    <row r="76" spans="2:9" x14ac:dyDescent="0.25">
      <c r="B76" s="36" t="s">
        <v>163</v>
      </c>
      <c r="C76" s="37" t="s">
        <v>168</v>
      </c>
      <c r="D76" s="36" t="s">
        <v>608</v>
      </c>
      <c r="E76" s="36" t="s">
        <v>876</v>
      </c>
      <c r="F76" s="36" t="s">
        <v>305</v>
      </c>
      <c r="H76" s="36" t="s">
        <v>818</v>
      </c>
      <c r="I76" s="36" t="s">
        <v>57</v>
      </c>
    </row>
    <row r="77" spans="2:9" x14ac:dyDescent="0.25">
      <c r="B77" s="36" t="s">
        <v>163</v>
      </c>
      <c r="C77" s="37" t="s">
        <v>168</v>
      </c>
      <c r="D77" s="36" t="s">
        <v>608</v>
      </c>
      <c r="E77" s="36" t="s">
        <v>877</v>
      </c>
      <c r="F77" s="36" t="s">
        <v>247</v>
      </c>
      <c r="H77" s="36" t="s">
        <v>1069</v>
      </c>
      <c r="I77" s="36" t="s">
        <v>57</v>
      </c>
    </row>
    <row r="78" spans="2:9" x14ac:dyDescent="0.25">
      <c r="B78" s="36" t="s">
        <v>163</v>
      </c>
      <c r="C78" s="37" t="s">
        <v>168</v>
      </c>
      <c r="D78" s="36" t="s">
        <v>608</v>
      </c>
      <c r="E78" s="36" t="s">
        <v>878</v>
      </c>
      <c r="F78" s="36" t="s">
        <v>247</v>
      </c>
      <c r="H78" s="36" t="s">
        <v>819</v>
      </c>
      <c r="I78" s="36" t="s">
        <v>57</v>
      </c>
    </row>
    <row r="79" spans="2:9" x14ac:dyDescent="0.25">
      <c r="B79" s="36" t="s">
        <v>163</v>
      </c>
      <c r="C79" s="37" t="s">
        <v>168</v>
      </c>
      <c r="D79" s="36" t="s">
        <v>608</v>
      </c>
      <c r="E79" s="36" t="s">
        <v>879</v>
      </c>
      <c r="F79" s="36" t="s">
        <v>247</v>
      </c>
      <c r="H79" s="36" t="s">
        <v>926</v>
      </c>
      <c r="I79" s="36" t="s">
        <v>57</v>
      </c>
    </row>
    <row r="80" spans="2:9" x14ac:dyDescent="0.25">
      <c r="B80" s="36" t="s">
        <v>163</v>
      </c>
      <c r="C80" s="37" t="s">
        <v>168</v>
      </c>
      <c r="D80" s="36" t="s">
        <v>608</v>
      </c>
      <c r="E80" s="36" t="s">
        <v>880</v>
      </c>
      <c r="F80" s="36" t="s">
        <v>242</v>
      </c>
      <c r="H80" s="36" t="s">
        <v>1070</v>
      </c>
      <c r="I80" s="36" t="s">
        <v>57</v>
      </c>
    </row>
    <row r="81" spans="2:9" x14ac:dyDescent="0.25">
      <c r="B81" s="36" t="s">
        <v>163</v>
      </c>
      <c r="C81" s="37" t="s">
        <v>168</v>
      </c>
      <c r="D81" s="36" t="s">
        <v>608</v>
      </c>
      <c r="E81" s="36" t="s">
        <v>881</v>
      </c>
      <c r="F81" s="36" t="s">
        <v>242</v>
      </c>
      <c r="H81" s="36" t="s">
        <v>1071</v>
      </c>
      <c r="I81" s="36" t="s">
        <v>57</v>
      </c>
    </row>
    <row r="82" spans="2:9" x14ac:dyDescent="0.25">
      <c r="B82" s="36" t="s">
        <v>163</v>
      </c>
      <c r="C82" s="37" t="s">
        <v>168</v>
      </c>
      <c r="D82" s="36" t="s">
        <v>608</v>
      </c>
      <c r="E82" s="36" t="s">
        <v>882</v>
      </c>
      <c r="F82" s="36" t="s">
        <v>251</v>
      </c>
      <c r="H82" s="36" t="s">
        <v>995</v>
      </c>
      <c r="I82" s="36" t="s">
        <v>408</v>
      </c>
    </row>
    <row r="83" spans="2:9" x14ac:dyDescent="0.25">
      <c r="B83" s="36" t="s">
        <v>163</v>
      </c>
      <c r="C83" s="37" t="s">
        <v>168</v>
      </c>
      <c r="D83" s="36" t="s">
        <v>608</v>
      </c>
      <c r="E83" s="36" t="s">
        <v>883</v>
      </c>
      <c r="F83" s="36" t="s">
        <v>251</v>
      </c>
      <c r="H83" s="36" t="s">
        <v>1072</v>
      </c>
      <c r="I83" s="36" t="s">
        <v>466</v>
      </c>
    </row>
    <row r="84" spans="2:9" x14ac:dyDescent="0.25">
      <c r="B84" s="36" t="s">
        <v>163</v>
      </c>
      <c r="C84" s="37" t="s">
        <v>168</v>
      </c>
      <c r="D84" s="36" t="s">
        <v>608</v>
      </c>
      <c r="E84" s="36" t="s">
        <v>884</v>
      </c>
      <c r="F84" s="36" t="s">
        <v>251</v>
      </c>
      <c r="H84" s="36" t="s">
        <v>820</v>
      </c>
      <c r="I84" s="36" t="s">
        <v>242</v>
      </c>
    </row>
    <row r="85" spans="2:9" x14ac:dyDescent="0.25">
      <c r="B85" s="36" t="s">
        <v>163</v>
      </c>
      <c r="C85" s="37" t="s">
        <v>168</v>
      </c>
      <c r="D85" s="36" t="s">
        <v>608</v>
      </c>
      <c r="E85" s="36" t="s">
        <v>885</v>
      </c>
      <c r="F85" s="36" t="s">
        <v>251</v>
      </c>
      <c r="H85" s="36" t="s">
        <v>1215</v>
      </c>
      <c r="I85" s="36" t="s">
        <v>554</v>
      </c>
    </row>
    <row r="86" spans="2:9" x14ac:dyDescent="0.25">
      <c r="B86" s="36" t="s">
        <v>163</v>
      </c>
      <c r="C86" s="37" t="s">
        <v>168</v>
      </c>
      <c r="D86" s="36" t="s">
        <v>608</v>
      </c>
      <c r="E86" s="36" t="s">
        <v>886</v>
      </c>
      <c r="F86" s="36" t="s">
        <v>57</v>
      </c>
      <c r="H86" s="36" t="s">
        <v>927</v>
      </c>
      <c r="I86" s="36" t="s">
        <v>358</v>
      </c>
    </row>
    <row r="87" spans="2:9" x14ac:dyDescent="0.25">
      <c r="B87" s="36" t="s">
        <v>163</v>
      </c>
      <c r="C87" s="37" t="s">
        <v>168</v>
      </c>
      <c r="D87" s="36" t="s">
        <v>608</v>
      </c>
      <c r="E87" s="36" t="s">
        <v>887</v>
      </c>
      <c r="F87" s="36" t="s">
        <v>57</v>
      </c>
      <c r="H87" s="36" t="s">
        <v>1216</v>
      </c>
      <c r="I87" s="36" t="s">
        <v>554</v>
      </c>
    </row>
    <row r="88" spans="2:9" x14ac:dyDescent="0.25">
      <c r="B88" s="36" t="s">
        <v>163</v>
      </c>
      <c r="C88" s="37" t="s">
        <v>168</v>
      </c>
      <c r="D88" s="36" t="s">
        <v>608</v>
      </c>
      <c r="E88" s="36" t="s">
        <v>888</v>
      </c>
      <c r="F88" s="36" t="s">
        <v>57</v>
      </c>
      <c r="H88" s="36" t="s">
        <v>1073</v>
      </c>
      <c r="I88" s="36" t="s">
        <v>466</v>
      </c>
    </row>
    <row r="89" spans="2:9" x14ac:dyDescent="0.25">
      <c r="B89" s="36" t="s">
        <v>163</v>
      </c>
      <c r="C89" s="37" t="s">
        <v>168</v>
      </c>
      <c r="D89" s="36" t="s">
        <v>608</v>
      </c>
      <c r="E89" s="36" t="s">
        <v>889</v>
      </c>
      <c r="F89" s="36" t="s">
        <v>57</v>
      </c>
      <c r="H89" s="36" t="s">
        <v>821</v>
      </c>
      <c r="I89" s="36" t="s">
        <v>242</v>
      </c>
    </row>
    <row r="90" spans="2:9" x14ac:dyDescent="0.25">
      <c r="B90" s="36" t="s">
        <v>163</v>
      </c>
      <c r="C90" s="37" t="s">
        <v>168</v>
      </c>
      <c r="D90" s="36" t="s">
        <v>608</v>
      </c>
      <c r="E90" s="36" t="s">
        <v>890</v>
      </c>
      <c r="F90" s="36" t="s">
        <v>57</v>
      </c>
      <c r="H90" s="36" t="s">
        <v>928</v>
      </c>
      <c r="I90" s="36" t="s">
        <v>358</v>
      </c>
    </row>
    <row r="91" spans="2:9" x14ac:dyDescent="0.25">
      <c r="B91" s="36" t="s">
        <v>163</v>
      </c>
      <c r="C91" s="37" t="s">
        <v>168</v>
      </c>
      <c r="D91" s="36" t="s">
        <v>608</v>
      </c>
      <c r="E91" s="36" t="s">
        <v>891</v>
      </c>
      <c r="F91" s="36" t="s">
        <v>57</v>
      </c>
      <c r="H91" s="36" t="s">
        <v>996</v>
      </c>
      <c r="I91" s="36" t="s">
        <v>408</v>
      </c>
    </row>
    <row r="92" spans="2:9" x14ac:dyDescent="0.25">
      <c r="B92" s="36" t="s">
        <v>163</v>
      </c>
      <c r="C92" s="37" t="s">
        <v>168</v>
      </c>
      <c r="D92" s="36" t="s">
        <v>608</v>
      </c>
      <c r="E92" s="36" t="s">
        <v>892</v>
      </c>
      <c r="F92" s="36" t="s">
        <v>57</v>
      </c>
      <c r="H92" s="36" t="s">
        <v>929</v>
      </c>
      <c r="I92" s="36" t="s">
        <v>358</v>
      </c>
    </row>
    <row r="93" spans="2:9" x14ac:dyDescent="0.25">
      <c r="B93" s="36" t="s">
        <v>163</v>
      </c>
      <c r="C93" s="37" t="s">
        <v>168</v>
      </c>
      <c r="D93" s="36" t="s">
        <v>608</v>
      </c>
      <c r="E93" s="36" t="s">
        <v>893</v>
      </c>
      <c r="F93" s="36" t="s">
        <v>57</v>
      </c>
      <c r="H93" s="36" t="s">
        <v>1074</v>
      </c>
      <c r="I93" s="36" t="s">
        <v>466</v>
      </c>
    </row>
    <row r="94" spans="2:9" x14ac:dyDescent="0.25">
      <c r="B94" s="36" t="s">
        <v>163</v>
      </c>
      <c r="C94" s="37" t="s">
        <v>168</v>
      </c>
      <c r="D94" s="36" t="s">
        <v>609</v>
      </c>
      <c r="E94" s="36" t="s">
        <v>894</v>
      </c>
      <c r="F94" s="36" t="s">
        <v>305</v>
      </c>
      <c r="H94" s="36" t="s">
        <v>822</v>
      </c>
      <c r="I94" s="36" t="s">
        <v>242</v>
      </c>
    </row>
    <row r="95" spans="2:9" x14ac:dyDescent="0.25">
      <c r="B95" s="36" t="s">
        <v>163</v>
      </c>
      <c r="C95" s="37" t="s">
        <v>168</v>
      </c>
      <c r="D95" s="36" t="s">
        <v>609</v>
      </c>
      <c r="E95" s="36" t="s">
        <v>895</v>
      </c>
      <c r="F95" s="36" t="s">
        <v>305</v>
      </c>
      <c r="H95" s="36" t="s">
        <v>997</v>
      </c>
      <c r="I95" s="36" t="s">
        <v>408</v>
      </c>
    </row>
    <row r="96" spans="2:9" x14ac:dyDescent="0.25">
      <c r="B96" s="36" t="s">
        <v>163</v>
      </c>
      <c r="C96" s="37" t="s">
        <v>168</v>
      </c>
      <c r="D96" s="36" t="s">
        <v>609</v>
      </c>
      <c r="E96" s="36" t="s">
        <v>896</v>
      </c>
      <c r="F96" s="36" t="s">
        <v>247</v>
      </c>
      <c r="H96" s="36" t="s">
        <v>1217</v>
      </c>
      <c r="I96" s="36" t="s">
        <v>554</v>
      </c>
    </row>
    <row r="97" spans="2:9" x14ac:dyDescent="0.25">
      <c r="B97" s="36" t="s">
        <v>163</v>
      </c>
      <c r="C97" s="37" t="s">
        <v>168</v>
      </c>
      <c r="D97" s="36" t="s">
        <v>609</v>
      </c>
      <c r="E97" s="36" t="s">
        <v>897</v>
      </c>
      <c r="F97" s="36" t="s">
        <v>247</v>
      </c>
      <c r="H97" s="36" t="s">
        <v>930</v>
      </c>
      <c r="I97" s="36" t="s">
        <v>358</v>
      </c>
    </row>
    <row r="98" spans="2:9" x14ac:dyDescent="0.25">
      <c r="B98" s="36" t="s">
        <v>163</v>
      </c>
      <c r="C98" s="37" t="s">
        <v>168</v>
      </c>
      <c r="D98" s="36" t="s">
        <v>609</v>
      </c>
      <c r="E98" s="36" t="s">
        <v>898</v>
      </c>
      <c r="F98" s="36" t="s">
        <v>247</v>
      </c>
      <c r="H98" s="36" t="s">
        <v>1075</v>
      </c>
      <c r="I98" s="36" t="s">
        <v>466</v>
      </c>
    </row>
    <row r="99" spans="2:9" x14ac:dyDescent="0.25">
      <c r="B99" s="36" t="s">
        <v>163</v>
      </c>
      <c r="C99" s="37" t="s">
        <v>168</v>
      </c>
      <c r="D99" s="36" t="s">
        <v>609</v>
      </c>
      <c r="E99" s="36" t="s">
        <v>899</v>
      </c>
      <c r="F99" s="36" t="s">
        <v>242</v>
      </c>
      <c r="H99" s="36" t="s">
        <v>823</v>
      </c>
      <c r="I99" s="36" t="s">
        <v>242</v>
      </c>
    </row>
    <row r="100" spans="2:9" x14ac:dyDescent="0.25">
      <c r="B100" s="36" t="s">
        <v>163</v>
      </c>
      <c r="C100" s="37" t="s">
        <v>168</v>
      </c>
      <c r="D100" s="36" t="s">
        <v>609</v>
      </c>
      <c r="E100" s="36" t="s">
        <v>900</v>
      </c>
      <c r="F100" s="36" t="s">
        <v>242</v>
      </c>
      <c r="H100" s="36" t="s">
        <v>1218</v>
      </c>
      <c r="I100" s="36" t="s">
        <v>554</v>
      </c>
    </row>
    <row r="101" spans="2:9" x14ac:dyDescent="0.25">
      <c r="B101" s="36" t="s">
        <v>163</v>
      </c>
      <c r="C101" s="37" t="s">
        <v>168</v>
      </c>
      <c r="D101" s="36" t="s">
        <v>609</v>
      </c>
      <c r="E101" s="36" t="s">
        <v>901</v>
      </c>
      <c r="F101" s="36" t="s">
        <v>242</v>
      </c>
      <c r="H101" s="36" t="s">
        <v>998</v>
      </c>
      <c r="I101" s="36" t="s">
        <v>408</v>
      </c>
    </row>
    <row r="102" spans="2:9" x14ac:dyDescent="0.25">
      <c r="B102" s="36" t="s">
        <v>163</v>
      </c>
      <c r="C102" s="37" t="s">
        <v>168</v>
      </c>
      <c r="D102" s="36" t="s">
        <v>609</v>
      </c>
      <c r="E102" s="36" t="s">
        <v>902</v>
      </c>
      <c r="F102" s="36" t="s">
        <v>242</v>
      </c>
      <c r="H102" s="36" t="s">
        <v>824</v>
      </c>
      <c r="I102" s="36" t="s">
        <v>242</v>
      </c>
    </row>
    <row r="103" spans="2:9" x14ac:dyDescent="0.25">
      <c r="B103" s="36" t="s">
        <v>163</v>
      </c>
      <c r="C103" s="37" t="s">
        <v>168</v>
      </c>
      <c r="D103" s="36" t="s">
        <v>609</v>
      </c>
      <c r="E103" s="36" t="s">
        <v>903</v>
      </c>
      <c r="F103" s="36" t="s">
        <v>242</v>
      </c>
      <c r="H103" s="36" t="s">
        <v>999</v>
      </c>
      <c r="I103" s="36" t="s">
        <v>408</v>
      </c>
    </row>
    <row r="104" spans="2:9" x14ac:dyDescent="0.25">
      <c r="B104" s="36" t="s">
        <v>163</v>
      </c>
      <c r="C104" s="37" t="s">
        <v>168</v>
      </c>
      <c r="D104" s="36" t="s">
        <v>609</v>
      </c>
      <c r="E104" s="36" t="s">
        <v>904</v>
      </c>
      <c r="F104" s="36" t="s">
        <v>251</v>
      </c>
      <c r="H104" s="36" t="s">
        <v>1076</v>
      </c>
      <c r="I104" s="36" t="s">
        <v>466</v>
      </c>
    </row>
    <row r="105" spans="2:9" x14ac:dyDescent="0.25">
      <c r="B105" s="36" t="s">
        <v>163</v>
      </c>
      <c r="C105" s="37" t="s">
        <v>168</v>
      </c>
      <c r="D105" s="36" t="s">
        <v>609</v>
      </c>
      <c r="E105" s="36" t="s">
        <v>905</v>
      </c>
      <c r="F105" s="36" t="s">
        <v>57</v>
      </c>
      <c r="H105" s="36" t="s">
        <v>931</v>
      </c>
      <c r="I105" s="36" t="s">
        <v>358</v>
      </c>
    </row>
    <row r="106" spans="2:9" x14ac:dyDescent="0.25">
      <c r="B106" s="36" t="s">
        <v>163</v>
      </c>
      <c r="C106" s="37" t="s">
        <v>168</v>
      </c>
      <c r="D106" s="36" t="s">
        <v>609</v>
      </c>
      <c r="E106" s="36" t="s">
        <v>906</v>
      </c>
      <c r="F106" s="36" t="s">
        <v>57</v>
      </c>
      <c r="H106" s="36" t="s">
        <v>1219</v>
      </c>
      <c r="I106" s="36" t="s">
        <v>554</v>
      </c>
    </row>
    <row r="107" spans="2:9" x14ac:dyDescent="0.25">
      <c r="B107" s="36" t="s">
        <v>163</v>
      </c>
      <c r="C107" s="37" t="s">
        <v>168</v>
      </c>
      <c r="D107" s="36" t="s">
        <v>609</v>
      </c>
      <c r="E107" s="36" t="s">
        <v>907</v>
      </c>
      <c r="F107" s="36" t="s">
        <v>57</v>
      </c>
      <c r="H107" s="36" t="s">
        <v>1077</v>
      </c>
      <c r="I107" s="36" t="s">
        <v>57</v>
      </c>
    </row>
    <row r="108" spans="2:9" x14ac:dyDescent="0.25">
      <c r="B108" s="36" t="s">
        <v>163</v>
      </c>
      <c r="C108" s="37" t="s">
        <v>168</v>
      </c>
      <c r="D108" s="36" t="s">
        <v>609</v>
      </c>
      <c r="E108" s="36" t="s">
        <v>908</v>
      </c>
      <c r="F108" s="36" t="s">
        <v>57</v>
      </c>
      <c r="H108" s="36" t="s">
        <v>1220</v>
      </c>
      <c r="I108" s="36" t="s">
        <v>554</v>
      </c>
    </row>
    <row r="109" spans="2:9" x14ac:dyDescent="0.25">
      <c r="B109" s="36" t="s">
        <v>163</v>
      </c>
      <c r="C109" s="37" t="s">
        <v>168</v>
      </c>
      <c r="D109" s="36" t="s">
        <v>609</v>
      </c>
      <c r="E109" s="36" t="s">
        <v>909</v>
      </c>
      <c r="F109" s="36" t="s">
        <v>57</v>
      </c>
      <c r="H109" s="36" t="s">
        <v>932</v>
      </c>
      <c r="I109" s="36" t="s">
        <v>358</v>
      </c>
    </row>
    <row r="110" spans="2:9" x14ac:dyDescent="0.25">
      <c r="B110" s="36" t="s">
        <v>163</v>
      </c>
      <c r="C110" s="37" t="s">
        <v>169</v>
      </c>
      <c r="D110" s="36" t="s">
        <v>610</v>
      </c>
      <c r="E110" s="36" t="s">
        <v>910</v>
      </c>
      <c r="F110" s="36" t="s">
        <v>358</v>
      </c>
      <c r="H110" s="36" t="s">
        <v>825</v>
      </c>
      <c r="I110" s="36" t="s">
        <v>242</v>
      </c>
    </row>
    <row r="111" spans="2:9" x14ac:dyDescent="0.25">
      <c r="B111" s="36" t="s">
        <v>163</v>
      </c>
      <c r="C111" s="37" t="s">
        <v>169</v>
      </c>
      <c r="D111" s="36" t="s">
        <v>610</v>
      </c>
      <c r="E111" s="36" t="s">
        <v>911</v>
      </c>
      <c r="F111" s="36" t="s">
        <v>358</v>
      </c>
      <c r="H111" s="36" t="s">
        <v>1000</v>
      </c>
      <c r="I111" s="36" t="s">
        <v>57</v>
      </c>
    </row>
    <row r="112" spans="2:9" x14ac:dyDescent="0.25">
      <c r="B112" s="36" t="s">
        <v>163</v>
      </c>
      <c r="C112" s="37" t="s">
        <v>169</v>
      </c>
      <c r="D112" s="36" t="s">
        <v>610</v>
      </c>
      <c r="E112" s="36" t="s">
        <v>912</v>
      </c>
      <c r="F112" s="36" t="s">
        <v>358</v>
      </c>
      <c r="H112" s="36" t="s">
        <v>1001</v>
      </c>
      <c r="I112" s="36" t="s">
        <v>57</v>
      </c>
    </row>
    <row r="113" spans="2:9" x14ac:dyDescent="0.25">
      <c r="B113" s="36" t="s">
        <v>163</v>
      </c>
      <c r="C113" s="37" t="s">
        <v>169</v>
      </c>
      <c r="D113" s="36" t="s">
        <v>610</v>
      </c>
      <c r="E113" s="36" t="s">
        <v>913</v>
      </c>
      <c r="F113" s="36" t="s">
        <v>358</v>
      </c>
      <c r="H113" s="36" t="s">
        <v>826</v>
      </c>
      <c r="I113" s="36" t="s">
        <v>247</v>
      </c>
    </row>
    <row r="114" spans="2:9" x14ac:dyDescent="0.25">
      <c r="B114" s="36" t="s">
        <v>163</v>
      </c>
      <c r="C114" s="37" t="s">
        <v>169</v>
      </c>
      <c r="D114" s="36" t="s">
        <v>610</v>
      </c>
      <c r="E114" s="36" t="s">
        <v>914</v>
      </c>
      <c r="F114" s="36" t="s">
        <v>359</v>
      </c>
      <c r="H114" s="36" t="s">
        <v>1221</v>
      </c>
      <c r="I114" s="36" t="s">
        <v>554</v>
      </c>
    </row>
    <row r="115" spans="2:9" x14ac:dyDescent="0.25">
      <c r="B115" s="36" t="s">
        <v>163</v>
      </c>
      <c r="C115" s="37" t="s">
        <v>169</v>
      </c>
      <c r="D115" s="36" t="s">
        <v>610</v>
      </c>
      <c r="E115" s="36" t="s">
        <v>915</v>
      </c>
      <c r="F115" s="36" t="s">
        <v>359</v>
      </c>
      <c r="H115" s="36" t="s">
        <v>933</v>
      </c>
      <c r="I115" s="36" t="s">
        <v>358</v>
      </c>
    </row>
    <row r="116" spans="2:9" x14ac:dyDescent="0.25">
      <c r="B116" s="36" t="s">
        <v>163</v>
      </c>
      <c r="C116" s="37" t="s">
        <v>169</v>
      </c>
      <c r="D116" s="36" t="s">
        <v>610</v>
      </c>
      <c r="E116" s="36" t="s">
        <v>916</v>
      </c>
      <c r="F116" s="36" t="s">
        <v>359</v>
      </c>
      <c r="H116" s="36" t="s">
        <v>1078</v>
      </c>
      <c r="I116" s="36" t="s">
        <v>57</v>
      </c>
    </row>
    <row r="117" spans="2:9" x14ac:dyDescent="0.25">
      <c r="B117" s="36" t="s">
        <v>163</v>
      </c>
      <c r="C117" s="37" t="s">
        <v>169</v>
      </c>
      <c r="D117" s="36" t="s">
        <v>610</v>
      </c>
      <c r="E117" s="36" t="s">
        <v>917</v>
      </c>
      <c r="F117" s="36" t="s">
        <v>360</v>
      </c>
      <c r="H117" s="36" t="s">
        <v>1222</v>
      </c>
      <c r="I117" s="36" t="s">
        <v>554</v>
      </c>
    </row>
    <row r="118" spans="2:9" x14ac:dyDescent="0.25">
      <c r="B118" s="36" t="s">
        <v>163</v>
      </c>
      <c r="C118" s="37" t="s">
        <v>169</v>
      </c>
      <c r="D118" s="36" t="s">
        <v>610</v>
      </c>
      <c r="E118" s="36" t="s">
        <v>918</v>
      </c>
      <c r="F118" s="36" t="s">
        <v>360</v>
      </c>
      <c r="H118" s="36" t="s">
        <v>934</v>
      </c>
      <c r="I118" s="36" t="s">
        <v>359</v>
      </c>
    </row>
    <row r="119" spans="2:9" x14ac:dyDescent="0.25">
      <c r="B119" s="36" t="s">
        <v>163</v>
      </c>
      <c r="C119" s="37" t="s">
        <v>169</v>
      </c>
      <c r="D119" s="36" t="s">
        <v>610</v>
      </c>
      <c r="E119" s="36" t="s">
        <v>919</v>
      </c>
      <c r="F119" s="36" t="s">
        <v>360</v>
      </c>
      <c r="H119" s="36" t="s">
        <v>1002</v>
      </c>
      <c r="I119" s="36" t="s">
        <v>57</v>
      </c>
    </row>
    <row r="120" spans="2:9" x14ac:dyDescent="0.25">
      <c r="B120" s="36" t="s">
        <v>163</v>
      </c>
      <c r="C120" s="37" t="s">
        <v>169</v>
      </c>
      <c r="D120" s="36" t="s">
        <v>610</v>
      </c>
      <c r="E120" s="36" t="s">
        <v>920</v>
      </c>
      <c r="F120" s="36" t="s">
        <v>360</v>
      </c>
      <c r="H120" s="36" t="s">
        <v>1079</v>
      </c>
      <c r="I120" s="36" t="s">
        <v>57</v>
      </c>
    </row>
    <row r="121" spans="2:9" x14ac:dyDescent="0.25">
      <c r="B121" s="36" t="s">
        <v>163</v>
      </c>
      <c r="C121" s="37" t="s">
        <v>169</v>
      </c>
      <c r="D121" s="36" t="s">
        <v>610</v>
      </c>
      <c r="E121" s="36" t="s">
        <v>921</v>
      </c>
      <c r="F121" s="36" t="s">
        <v>57</v>
      </c>
      <c r="H121" s="36" t="s">
        <v>827</v>
      </c>
      <c r="I121" s="36" t="s">
        <v>247</v>
      </c>
    </row>
    <row r="122" spans="2:9" x14ac:dyDescent="0.25">
      <c r="B122" s="36" t="s">
        <v>163</v>
      </c>
      <c r="C122" s="37" t="s">
        <v>169</v>
      </c>
      <c r="D122" s="36" t="s">
        <v>610</v>
      </c>
      <c r="E122" s="36" t="s">
        <v>922</v>
      </c>
      <c r="F122" s="36" t="s">
        <v>57</v>
      </c>
      <c r="H122" s="36" t="s">
        <v>935</v>
      </c>
      <c r="I122" s="36" t="s">
        <v>360</v>
      </c>
    </row>
    <row r="123" spans="2:9" x14ac:dyDescent="0.25">
      <c r="B123" s="36" t="s">
        <v>163</v>
      </c>
      <c r="C123" s="37" t="s">
        <v>169</v>
      </c>
      <c r="D123" s="36" t="s">
        <v>610</v>
      </c>
      <c r="E123" s="36" t="s">
        <v>923</v>
      </c>
      <c r="F123" s="36" t="s">
        <v>57</v>
      </c>
      <c r="H123" s="36" t="s">
        <v>828</v>
      </c>
      <c r="I123" s="36" t="s">
        <v>247</v>
      </c>
    </row>
    <row r="124" spans="2:9" x14ac:dyDescent="0.25">
      <c r="B124" s="36" t="s">
        <v>163</v>
      </c>
      <c r="C124" s="37" t="s">
        <v>169</v>
      </c>
      <c r="D124" s="36" t="s">
        <v>610</v>
      </c>
      <c r="E124" s="36" t="s">
        <v>924</v>
      </c>
      <c r="F124" s="36" t="s">
        <v>57</v>
      </c>
      <c r="H124" s="36" t="s">
        <v>1003</v>
      </c>
      <c r="I124" s="36" t="s">
        <v>57</v>
      </c>
    </row>
    <row r="125" spans="2:9" x14ac:dyDescent="0.25">
      <c r="B125" s="36" t="s">
        <v>163</v>
      </c>
      <c r="C125" s="37" t="s">
        <v>169</v>
      </c>
      <c r="D125" s="36" t="s">
        <v>610</v>
      </c>
      <c r="E125" s="36" t="s">
        <v>925</v>
      </c>
      <c r="F125" s="36" t="s">
        <v>57</v>
      </c>
      <c r="H125" s="36" t="s">
        <v>1223</v>
      </c>
      <c r="I125" s="36" t="s">
        <v>554</v>
      </c>
    </row>
    <row r="126" spans="2:9" x14ac:dyDescent="0.25">
      <c r="B126" s="36" t="s">
        <v>163</v>
      </c>
      <c r="C126" s="37" t="s">
        <v>169</v>
      </c>
      <c r="D126" s="36" t="s">
        <v>610</v>
      </c>
      <c r="E126" s="36" t="s">
        <v>926</v>
      </c>
      <c r="F126" s="36" t="s">
        <v>57</v>
      </c>
      <c r="H126" s="36" t="s">
        <v>1080</v>
      </c>
      <c r="I126" s="36" t="s">
        <v>57</v>
      </c>
    </row>
    <row r="127" spans="2:9" x14ac:dyDescent="0.25">
      <c r="B127" s="36" t="s">
        <v>163</v>
      </c>
      <c r="C127" s="38" t="s">
        <v>169</v>
      </c>
      <c r="D127" s="36" t="s">
        <v>611</v>
      </c>
      <c r="E127" s="36" t="s">
        <v>927</v>
      </c>
      <c r="F127" s="36" t="s">
        <v>358</v>
      </c>
      <c r="H127" s="36" t="s">
        <v>1004</v>
      </c>
      <c r="I127" s="36" t="s">
        <v>57</v>
      </c>
    </row>
    <row r="128" spans="2:9" x14ac:dyDescent="0.25">
      <c r="B128" s="36" t="s">
        <v>163</v>
      </c>
      <c r="C128" s="38" t="s">
        <v>169</v>
      </c>
      <c r="D128" s="36" t="s">
        <v>611</v>
      </c>
      <c r="E128" s="36" t="s">
        <v>928</v>
      </c>
      <c r="F128" s="36" t="s">
        <v>358</v>
      </c>
      <c r="H128" s="36" t="s">
        <v>1081</v>
      </c>
      <c r="I128" s="36" t="s">
        <v>57</v>
      </c>
    </row>
    <row r="129" spans="2:9" x14ac:dyDescent="0.25">
      <c r="B129" s="36" t="s">
        <v>163</v>
      </c>
      <c r="C129" s="38" t="s">
        <v>169</v>
      </c>
      <c r="D129" s="36" t="s">
        <v>611</v>
      </c>
      <c r="E129" s="36" t="s">
        <v>929</v>
      </c>
      <c r="F129" s="36" t="s">
        <v>358</v>
      </c>
      <c r="H129" s="36" t="s">
        <v>1224</v>
      </c>
      <c r="I129" s="36" t="s">
        <v>554</v>
      </c>
    </row>
    <row r="130" spans="2:9" x14ac:dyDescent="0.25">
      <c r="B130" s="36" t="s">
        <v>163</v>
      </c>
      <c r="C130" s="38" t="s">
        <v>169</v>
      </c>
      <c r="D130" s="36" t="s">
        <v>611</v>
      </c>
      <c r="E130" s="36" t="s">
        <v>930</v>
      </c>
      <c r="F130" s="36" t="s">
        <v>358</v>
      </c>
      <c r="H130" s="36" t="s">
        <v>829</v>
      </c>
      <c r="I130" s="36" t="s">
        <v>247</v>
      </c>
    </row>
    <row r="131" spans="2:9" x14ac:dyDescent="0.25">
      <c r="B131" s="36" t="s">
        <v>163</v>
      </c>
      <c r="C131" s="38" t="s">
        <v>169</v>
      </c>
      <c r="D131" s="36" t="s">
        <v>611</v>
      </c>
      <c r="E131" s="36" t="s">
        <v>931</v>
      </c>
      <c r="F131" s="36" t="s">
        <v>358</v>
      </c>
      <c r="H131" s="36" t="s">
        <v>936</v>
      </c>
      <c r="I131" s="36" t="s">
        <v>360</v>
      </c>
    </row>
    <row r="132" spans="2:9" x14ac:dyDescent="0.25">
      <c r="B132" s="36" t="s">
        <v>163</v>
      </c>
      <c r="C132" s="38" t="s">
        <v>169</v>
      </c>
      <c r="D132" s="36" t="s">
        <v>611</v>
      </c>
      <c r="E132" s="36" t="s">
        <v>932</v>
      </c>
      <c r="F132" s="36" t="s">
        <v>358</v>
      </c>
      <c r="H132" s="36" t="s">
        <v>830</v>
      </c>
      <c r="I132" s="36" t="s">
        <v>247</v>
      </c>
    </row>
    <row r="133" spans="2:9" x14ac:dyDescent="0.25">
      <c r="B133" s="36" t="s">
        <v>163</v>
      </c>
      <c r="C133" s="38" t="s">
        <v>169</v>
      </c>
      <c r="D133" s="36" t="s">
        <v>611</v>
      </c>
      <c r="E133" s="36" t="s">
        <v>933</v>
      </c>
      <c r="F133" s="36" t="s">
        <v>358</v>
      </c>
      <c r="H133" s="36" t="s">
        <v>1005</v>
      </c>
      <c r="I133" s="36" t="s">
        <v>57</v>
      </c>
    </row>
    <row r="134" spans="2:9" x14ac:dyDescent="0.25">
      <c r="B134" s="36" t="s">
        <v>163</v>
      </c>
      <c r="C134" s="38" t="s">
        <v>169</v>
      </c>
      <c r="D134" s="36" t="s">
        <v>611</v>
      </c>
      <c r="E134" s="36" t="s">
        <v>934</v>
      </c>
      <c r="F134" s="36" t="s">
        <v>359</v>
      </c>
      <c r="H134" s="36" t="s">
        <v>1225</v>
      </c>
      <c r="I134" s="36" t="s">
        <v>57</v>
      </c>
    </row>
    <row r="135" spans="2:9" x14ac:dyDescent="0.25">
      <c r="B135" s="36" t="s">
        <v>163</v>
      </c>
      <c r="C135" s="38" t="s">
        <v>169</v>
      </c>
      <c r="D135" s="36" t="s">
        <v>611</v>
      </c>
      <c r="E135" s="36" t="s">
        <v>935</v>
      </c>
      <c r="F135" s="36" t="s">
        <v>360</v>
      </c>
      <c r="H135" s="36" t="s">
        <v>937</v>
      </c>
      <c r="I135" s="36" t="s">
        <v>360</v>
      </c>
    </row>
    <row r="136" spans="2:9" x14ac:dyDescent="0.25">
      <c r="B136" s="36" t="s">
        <v>163</v>
      </c>
      <c r="C136" s="38" t="s">
        <v>169</v>
      </c>
      <c r="D136" s="36" t="s">
        <v>611</v>
      </c>
      <c r="E136" s="36" t="s">
        <v>936</v>
      </c>
      <c r="F136" s="36" t="s">
        <v>360</v>
      </c>
      <c r="H136" s="36" t="s">
        <v>1082</v>
      </c>
      <c r="I136" s="36" t="s">
        <v>57</v>
      </c>
    </row>
    <row r="137" spans="2:9" x14ac:dyDescent="0.25">
      <c r="B137" s="36" t="s">
        <v>163</v>
      </c>
      <c r="C137" s="38" t="s">
        <v>169</v>
      </c>
      <c r="D137" s="36" t="s">
        <v>611</v>
      </c>
      <c r="E137" s="36" t="s">
        <v>937</v>
      </c>
      <c r="F137" s="36" t="s">
        <v>360</v>
      </c>
      <c r="H137" s="36" t="s">
        <v>1083</v>
      </c>
      <c r="I137" s="36" t="s">
        <v>57</v>
      </c>
    </row>
    <row r="138" spans="2:9" x14ac:dyDescent="0.25">
      <c r="B138" s="36" t="s">
        <v>163</v>
      </c>
      <c r="C138" s="38" t="s">
        <v>169</v>
      </c>
      <c r="D138" s="36" t="s">
        <v>611</v>
      </c>
      <c r="E138" s="36" t="s">
        <v>938</v>
      </c>
      <c r="F138" s="36" t="s">
        <v>360</v>
      </c>
      <c r="H138" s="36" t="s">
        <v>938</v>
      </c>
      <c r="I138" s="36" t="s">
        <v>360</v>
      </c>
    </row>
    <row r="139" spans="2:9" x14ac:dyDescent="0.25">
      <c r="B139" s="36" t="s">
        <v>163</v>
      </c>
      <c r="C139" s="38" t="s">
        <v>169</v>
      </c>
      <c r="D139" s="36" t="s">
        <v>611</v>
      </c>
      <c r="E139" s="36" t="s">
        <v>939</v>
      </c>
      <c r="F139" s="36" t="s">
        <v>57</v>
      </c>
      <c r="H139" s="36" t="s">
        <v>1006</v>
      </c>
      <c r="I139" s="36" t="s">
        <v>57</v>
      </c>
    </row>
    <row r="140" spans="2:9" x14ac:dyDescent="0.25">
      <c r="B140" s="36" t="s">
        <v>163</v>
      </c>
      <c r="C140" s="38" t="s">
        <v>169</v>
      </c>
      <c r="D140" s="36" t="s">
        <v>611</v>
      </c>
      <c r="E140" s="36" t="s">
        <v>940</v>
      </c>
      <c r="F140" s="36" t="s">
        <v>57</v>
      </c>
      <c r="H140" s="36" t="s">
        <v>831</v>
      </c>
      <c r="I140" s="36" t="s">
        <v>247</v>
      </c>
    </row>
    <row r="141" spans="2:9" x14ac:dyDescent="0.25">
      <c r="B141" s="36" t="s">
        <v>163</v>
      </c>
      <c r="C141" s="38" t="s">
        <v>169</v>
      </c>
      <c r="D141" s="36" t="s">
        <v>611</v>
      </c>
      <c r="E141" s="36" t="s">
        <v>941</v>
      </c>
      <c r="F141" s="36" t="s">
        <v>57</v>
      </c>
      <c r="H141" s="36" t="s">
        <v>1226</v>
      </c>
      <c r="I141" s="36" t="s">
        <v>57</v>
      </c>
    </row>
    <row r="142" spans="2:9" x14ac:dyDescent="0.25">
      <c r="B142" s="36" t="s">
        <v>163</v>
      </c>
      <c r="C142" s="38" t="s">
        <v>169</v>
      </c>
      <c r="D142" s="36" t="s">
        <v>611</v>
      </c>
      <c r="E142" s="36" t="s">
        <v>942</v>
      </c>
      <c r="F142" s="36" t="s">
        <v>57</v>
      </c>
      <c r="H142" s="36" t="s">
        <v>939</v>
      </c>
      <c r="I142" s="36" t="s">
        <v>57</v>
      </c>
    </row>
    <row r="143" spans="2:9" x14ac:dyDescent="0.25">
      <c r="B143" s="36" t="s">
        <v>163</v>
      </c>
      <c r="C143" s="38" t="s">
        <v>169</v>
      </c>
      <c r="D143" s="36" t="s">
        <v>612</v>
      </c>
      <c r="E143" s="36" t="s">
        <v>943</v>
      </c>
      <c r="F143" s="36" t="s">
        <v>358</v>
      </c>
      <c r="H143" s="36" t="s">
        <v>1007</v>
      </c>
      <c r="I143" s="36" t="s">
        <v>57</v>
      </c>
    </row>
    <row r="144" spans="2:9" x14ac:dyDescent="0.25">
      <c r="B144" s="36" t="s">
        <v>163</v>
      </c>
      <c r="C144" s="38" t="s">
        <v>169</v>
      </c>
      <c r="D144" s="36" t="s">
        <v>612</v>
      </c>
      <c r="E144" s="36" t="s">
        <v>944</v>
      </c>
      <c r="F144" s="36" t="s">
        <v>359</v>
      </c>
      <c r="H144" s="36" t="s">
        <v>1227</v>
      </c>
      <c r="I144" s="36" t="s">
        <v>57</v>
      </c>
    </row>
    <row r="145" spans="2:9" x14ac:dyDescent="0.25">
      <c r="B145" s="36" t="s">
        <v>163</v>
      </c>
      <c r="C145" s="38" t="s">
        <v>169</v>
      </c>
      <c r="D145" s="36" t="s">
        <v>612</v>
      </c>
      <c r="E145" s="36" t="s">
        <v>945</v>
      </c>
      <c r="F145" s="36" t="s">
        <v>360</v>
      </c>
      <c r="H145" s="36" t="s">
        <v>832</v>
      </c>
      <c r="I145" s="36" t="s">
        <v>251</v>
      </c>
    </row>
    <row r="146" spans="2:9" x14ac:dyDescent="0.25">
      <c r="B146" s="36" t="s">
        <v>163</v>
      </c>
      <c r="C146" s="38" t="s">
        <v>169</v>
      </c>
      <c r="D146" s="36" t="s">
        <v>612</v>
      </c>
      <c r="E146" s="36" t="s">
        <v>946</v>
      </c>
      <c r="F146" s="36" t="s">
        <v>360</v>
      </c>
      <c r="H146" s="36" t="s">
        <v>1084</v>
      </c>
      <c r="I146" s="36" t="s">
        <v>57</v>
      </c>
    </row>
    <row r="147" spans="2:9" x14ac:dyDescent="0.25">
      <c r="B147" s="36" t="s">
        <v>163</v>
      </c>
      <c r="C147" s="38" t="s">
        <v>169</v>
      </c>
      <c r="D147" s="36" t="s">
        <v>612</v>
      </c>
      <c r="E147" s="36" t="s">
        <v>947</v>
      </c>
      <c r="F147" s="36" t="s">
        <v>360</v>
      </c>
      <c r="H147" s="36" t="s">
        <v>1228</v>
      </c>
      <c r="I147" s="36" t="s">
        <v>57</v>
      </c>
    </row>
    <row r="148" spans="2:9" x14ac:dyDescent="0.25">
      <c r="B148" s="36" t="s">
        <v>163</v>
      </c>
      <c r="C148" s="38" t="s">
        <v>169</v>
      </c>
      <c r="D148" s="36" t="s">
        <v>612</v>
      </c>
      <c r="E148" s="36" t="s">
        <v>948</v>
      </c>
      <c r="F148" s="36" t="s">
        <v>360</v>
      </c>
      <c r="H148" s="36" t="s">
        <v>940</v>
      </c>
      <c r="I148" s="36" t="s">
        <v>57</v>
      </c>
    </row>
    <row r="149" spans="2:9" x14ac:dyDescent="0.25">
      <c r="B149" s="36" t="s">
        <v>163</v>
      </c>
      <c r="C149" s="38" t="s">
        <v>169</v>
      </c>
      <c r="D149" s="36" t="s">
        <v>612</v>
      </c>
      <c r="E149" s="36" t="s">
        <v>949</v>
      </c>
      <c r="F149" s="36" t="s">
        <v>57</v>
      </c>
      <c r="H149" s="36" t="s">
        <v>833</v>
      </c>
      <c r="I149" s="36" t="s">
        <v>57</v>
      </c>
    </row>
    <row r="150" spans="2:9" x14ac:dyDescent="0.25">
      <c r="B150" s="36" t="s">
        <v>163</v>
      </c>
      <c r="C150" s="38" t="s">
        <v>169</v>
      </c>
      <c r="D150" s="36" t="s">
        <v>612</v>
      </c>
      <c r="E150" s="36" t="s">
        <v>950</v>
      </c>
      <c r="F150" s="36" t="s">
        <v>57</v>
      </c>
      <c r="H150" s="36" t="s">
        <v>1085</v>
      </c>
      <c r="I150" s="36" t="s">
        <v>57</v>
      </c>
    </row>
    <row r="151" spans="2:9" x14ac:dyDescent="0.25">
      <c r="B151" s="36" t="s">
        <v>163</v>
      </c>
      <c r="C151" s="38" t="s">
        <v>169</v>
      </c>
      <c r="D151" s="36" t="s">
        <v>612</v>
      </c>
      <c r="E151" s="36" t="s">
        <v>951</v>
      </c>
      <c r="F151" s="36" t="s">
        <v>57</v>
      </c>
      <c r="H151" s="36" t="s">
        <v>941</v>
      </c>
      <c r="I151" s="36" t="s">
        <v>57</v>
      </c>
    </row>
    <row r="152" spans="2:9" x14ac:dyDescent="0.25">
      <c r="B152" s="36" t="s">
        <v>163</v>
      </c>
      <c r="C152" s="38" t="s">
        <v>169</v>
      </c>
      <c r="D152" s="36" t="s">
        <v>612</v>
      </c>
      <c r="E152" s="36" t="s">
        <v>952</v>
      </c>
      <c r="F152" s="36" t="s">
        <v>57</v>
      </c>
      <c r="H152" s="36" t="s">
        <v>1229</v>
      </c>
      <c r="I152" s="36" t="s">
        <v>57</v>
      </c>
    </row>
    <row r="153" spans="2:9" x14ac:dyDescent="0.25">
      <c r="B153" s="36" t="s">
        <v>163</v>
      </c>
      <c r="C153" s="38" t="s">
        <v>169</v>
      </c>
      <c r="D153" s="36" t="s">
        <v>612</v>
      </c>
      <c r="E153" s="36" t="s">
        <v>953</v>
      </c>
      <c r="F153" s="36" t="s">
        <v>57</v>
      </c>
      <c r="H153" s="36" t="s">
        <v>1086</v>
      </c>
      <c r="I153" s="36" t="s">
        <v>57</v>
      </c>
    </row>
    <row r="154" spans="2:9" x14ac:dyDescent="0.25">
      <c r="B154" s="36" t="s">
        <v>163</v>
      </c>
      <c r="C154" s="38" t="s">
        <v>169</v>
      </c>
      <c r="D154" s="36" t="s">
        <v>612</v>
      </c>
      <c r="E154" s="36" t="s">
        <v>954</v>
      </c>
      <c r="F154" s="36" t="s">
        <v>57</v>
      </c>
      <c r="H154" s="36" t="s">
        <v>834</v>
      </c>
      <c r="I154" s="36" t="s">
        <v>57</v>
      </c>
    </row>
    <row r="155" spans="2:9" x14ac:dyDescent="0.25">
      <c r="B155" s="36" t="s">
        <v>163</v>
      </c>
      <c r="C155" s="38" t="s">
        <v>169</v>
      </c>
      <c r="D155" s="36" t="s">
        <v>612</v>
      </c>
      <c r="E155" s="36" t="s">
        <v>955</v>
      </c>
      <c r="F155" s="36" t="s">
        <v>57</v>
      </c>
      <c r="H155" s="36" t="s">
        <v>835</v>
      </c>
      <c r="I155" s="36" t="s">
        <v>57</v>
      </c>
    </row>
    <row r="156" spans="2:9" x14ac:dyDescent="0.25">
      <c r="B156" s="36" t="s">
        <v>163</v>
      </c>
      <c r="C156" s="38" t="s">
        <v>169</v>
      </c>
      <c r="D156" s="36" t="s">
        <v>613</v>
      </c>
      <c r="E156" s="36" t="s">
        <v>956</v>
      </c>
      <c r="F156" s="36" t="s">
        <v>358</v>
      </c>
      <c r="H156" s="36" t="s">
        <v>942</v>
      </c>
      <c r="I156" s="36" t="s">
        <v>57</v>
      </c>
    </row>
    <row r="157" spans="2:9" x14ac:dyDescent="0.25">
      <c r="B157" s="36" t="s">
        <v>163</v>
      </c>
      <c r="C157" s="38" t="s">
        <v>169</v>
      </c>
      <c r="D157" s="36" t="s">
        <v>613</v>
      </c>
      <c r="E157" s="36" t="s">
        <v>957</v>
      </c>
      <c r="F157" s="36" t="s">
        <v>358</v>
      </c>
      <c r="H157" s="36" t="s">
        <v>942</v>
      </c>
      <c r="I157" s="36" t="s">
        <v>57</v>
      </c>
    </row>
    <row r="158" spans="2:9" x14ac:dyDescent="0.25">
      <c r="B158" s="36" t="s">
        <v>163</v>
      </c>
      <c r="C158" s="38" t="s">
        <v>169</v>
      </c>
      <c r="D158" s="36" t="s">
        <v>613</v>
      </c>
      <c r="E158" s="36" t="s">
        <v>958</v>
      </c>
      <c r="F158" s="36" t="s">
        <v>359</v>
      </c>
      <c r="H158" s="36" t="s">
        <v>1230</v>
      </c>
      <c r="I158" s="36" t="s">
        <v>57</v>
      </c>
    </row>
    <row r="159" spans="2:9" x14ac:dyDescent="0.25">
      <c r="B159" s="36" t="s">
        <v>163</v>
      </c>
      <c r="C159" s="38" t="s">
        <v>169</v>
      </c>
      <c r="D159" s="36" t="s">
        <v>613</v>
      </c>
      <c r="E159" s="36" t="s">
        <v>959</v>
      </c>
      <c r="F159" s="36" t="s">
        <v>359</v>
      </c>
      <c r="H159" s="36" t="s">
        <v>1231</v>
      </c>
      <c r="I159" s="36" t="s">
        <v>57</v>
      </c>
    </row>
    <row r="160" spans="2:9" x14ac:dyDescent="0.25">
      <c r="B160" s="36" t="s">
        <v>163</v>
      </c>
      <c r="C160" s="38" t="s">
        <v>169</v>
      </c>
      <c r="D160" s="36" t="s">
        <v>613</v>
      </c>
      <c r="E160" s="36" t="s">
        <v>960</v>
      </c>
      <c r="F160" s="36" t="s">
        <v>359</v>
      </c>
      <c r="H160" s="36" t="s">
        <v>836</v>
      </c>
      <c r="I160" s="36" t="s">
        <v>57</v>
      </c>
    </row>
    <row r="161" spans="2:9" x14ac:dyDescent="0.25">
      <c r="B161" s="36" t="s">
        <v>163</v>
      </c>
      <c r="C161" s="38" t="s">
        <v>169</v>
      </c>
      <c r="D161" s="36" t="s">
        <v>613</v>
      </c>
      <c r="E161" s="36" t="s">
        <v>961</v>
      </c>
      <c r="F161" s="36" t="s">
        <v>360</v>
      </c>
      <c r="H161" s="36" t="s">
        <v>837</v>
      </c>
      <c r="I161" s="36" t="s">
        <v>57</v>
      </c>
    </row>
    <row r="162" spans="2:9" x14ac:dyDescent="0.25">
      <c r="B162" s="36" t="s">
        <v>163</v>
      </c>
      <c r="C162" s="38" t="s">
        <v>169</v>
      </c>
      <c r="D162" s="36" t="s">
        <v>613</v>
      </c>
      <c r="E162" s="36" t="s">
        <v>962</v>
      </c>
      <c r="F162" s="36" t="s">
        <v>360</v>
      </c>
      <c r="H162" s="36" t="s">
        <v>1087</v>
      </c>
      <c r="I162" s="36" t="s">
        <v>466</v>
      </c>
    </row>
    <row r="163" spans="2:9" x14ac:dyDescent="0.25">
      <c r="B163" s="36" t="s">
        <v>163</v>
      </c>
      <c r="C163" s="38" t="s">
        <v>169</v>
      </c>
      <c r="D163" s="36" t="s">
        <v>613</v>
      </c>
      <c r="E163" s="36" t="s">
        <v>963</v>
      </c>
      <c r="F163" s="36" t="s">
        <v>360</v>
      </c>
      <c r="H163" s="36" t="s">
        <v>838</v>
      </c>
      <c r="I163" s="36" t="s">
        <v>251</v>
      </c>
    </row>
    <row r="164" spans="2:9" x14ac:dyDescent="0.25">
      <c r="B164" s="36" t="s">
        <v>163</v>
      </c>
      <c r="C164" s="38" t="s">
        <v>169</v>
      </c>
      <c r="D164" s="36" t="s">
        <v>613</v>
      </c>
      <c r="E164" s="36" t="s">
        <v>964</v>
      </c>
      <c r="F164" s="36" t="s">
        <v>360</v>
      </c>
      <c r="H164" s="36" t="s">
        <v>943</v>
      </c>
      <c r="I164" s="36" t="s">
        <v>358</v>
      </c>
    </row>
    <row r="165" spans="2:9" x14ac:dyDescent="0.25">
      <c r="B165" s="36" t="s">
        <v>163</v>
      </c>
      <c r="C165" s="38" t="s">
        <v>169</v>
      </c>
      <c r="D165" s="36" t="s">
        <v>613</v>
      </c>
      <c r="E165" s="36" t="s">
        <v>965</v>
      </c>
      <c r="F165" s="36" t="s">
        <v>360</v>
      </c>
      <c r="H165" s="36" t="s">
        <v>1232</v>
      </c>
      <c r="I165" s="36" t="s">
        <v>554</v>
      </c>
    </row>
    <row r="166" spans="2:9" x14ac:dyDescent="0.25">
      <c r="B166" s="36" t="s">
        <v>163</v>
      </c>
      <c r="C166" s="38" t="s">
        <v>169</v>
      </c>
      <c r="D166" s="36" t="s">
        <v>613</v>
      </c>
      <c r="E166" s="36" t="s">
        <v>966</v>
      </c>
      <c r="F166" s="36" t="s">
        <v>360</v>
      </c>
      <c r="H166" s="36" t="s">
        <v>1008</v>
      </c>
      <c r="I166" s="36" t="s">
        <v>427</v>
      </c>
    </row>
    <row r="167" spans="2:9" x14ac:dyDescent="0.25">
      <c r="B167" s="36" t="s">
        <v>163</v>
      </c>
      <c r="C167" s="38" t="s">
        <v>169</v>
      </c>
      <c r="D167" s="36" t="s">
        <v>613</v>
      </c>
      <c r="E167" s="36" t="s">
        <v>967</v>
      </c>
      <c r="F167" s="36" t="s">
        <v>360</v>
      </c>
      <c r="H167" s="36" t="s">
        <v>1233</v>
      </c>
      <c r="I167" s="36" t="s">
        <v>554</v>
      </c>
    </row>
    <row r="168" spans="2:9" x14ac:dyDescent="0.25">
      <c r="B168" s="36" t="s">
        <v>163</v>
      </c>
      <c r="C168" s="38" t="s">
        <v>169</v>
      </c>
      <c r="D168" s="36" t="s">
        <v>613</v>
      </c>
      <c r="E168" s="36" t="s">
        <v>968</v>
      </c>
      <c r="F168" s="36" t="s">
        <v>57</v>
      </c>
      <c r="H168" s="36" t="s">
        <v>839</v>
      </c>
      <c r="I168" s="36" t="s">
        <v>251</v>
      </c>
    </row>
    <row r="169" spans="2:9" x14ac:dyDescent="0.25">
      <c r="B169" s="36" t="s">
        <v>163</v>
      </c>
      <c r="C169" s="38" t="s">
        <v>169</v>
      </c>
      <c r="D169" s="36" t="s">
        <v>613</v>
      </c>
      <c r="E169" s="36" t="s">
        <v>969</v>
      </c>
      <c r="F169" s="36" t="s">
        <v>57</v>
      </c>
      <c r="H169" s="36" t="s">
        <v>1088</v>
      </c>
      <c r="I169" s="36" t="s">
        <v>466</v>
      </c>
    </row>
    <row r="170" spans="2:9" x14ac:dyDescent="0.25">
      <c r="B170" s="36" t="s">
        <v>163</v>
      </c>
      <c r="C170" s="38" t="s">
        <v>169</v>
      </c>
      <c r="D170" s="36" t="s">
        <v>613</v>
      </c>
      <c r="E170" s="36" t="s">
        <v>970</v>
      </c>
      <c r="F170" s="36" t="s">
        <v>57</v>
      </c>
      <c r="H170" s="36" t="s">
        <v>1009</v>
      </c>
      <c r="I170" s="36" t="s">
        <v>427</v>
      </c>
    </row>
    <row r="171" spans="2:9" x14ac:dyDescent="0.25">
      <c r="B171" s="36" t="s">
        <v>163</v>
      </c>
      <c r="C171" s="38" t="s">
        <v>169</v>
      </c>
      <c r="D171" s="36" t="s">
        <v>613</v>
      </c>
      <c r="E171" s="36" t="s">
        <v>971</v>
      </c>
      <c r="F171" s="36" t="s">
        <v>57</v>
      </c>
      <c r="H171" s="36" t="s">
        <v>944</v>
      </c>
      <c r="I171" s="36" t="s">
        <v>359</v>
      </c>
    </row>
    <row r="172" spans="2:9" x14ac:dyDescent="0.25">
      <c r="B172" s="36" t="s">
        <v>163</v>
      </c>
      <c r="C172" s="38" t="s">
        <v>169</v>
      </c>
      <c r="D172" s="36" t="s">
        <v>613</v>
      </c>
      <c r="E172" s="36" t="s">
        <v>972</v>
      </c>
      <c r="F172" s="36" t="s">
        <v>57</v>
      </c>
      <c r="H172" s="36" t="s">
        <v>840</v>
      </c>
      <c r="I172" s="36" t="s">
        <v>242</v>
      </c>
    </row>
    <row r="173" spans="2:9" s="34" customFormat="1" x14ac:dyDescent="0.25">
      <c r="B173" s="36" t="s">
        <v>163</v>
      </c>
      <c r="C173" s="38" t="s">
        <v>169</v>
      </c>
      <c r="D173" s="36" t="s">
        <v>614</v>
      </c>
      <c r="E173" s="36" t="s">
        <v>973</v>
      </c>
      <c r="F173" s="36" t="s">
        <v>358</v>
      </c>
      <c r="H173" s="36" t="s">
        <v>1089</v>
      </c>
      <c r="I173" s="36" t="s">
        <v>466</v>
      </c>
    </row>
    <row r="174" spans="2:9" s="34" customFormat="1" x14ac:dyDescent="0.25">
      <c r="B174" s="36" t="s">
        <v>163</v>
      </c>
      <c r="C174" s="38" t="s">
        <v>169</v>
      </c>
      <c r="D174" s="36" t="s">
        <v>614</v>
      </c>
      <c r="E174" s="36" t="s">
        <v>974</v>
      </c>
      <c r="F174" s="36" t="s">
        <v>358</v>
      </c>
      <c r="H174" s="36" t="s">
        <v>1234</v>
      </c>
      <c r="I174" s="36" t="s">
        <v>554</v>
      </c>
    </row>
    <row r="175" spans="2:9" x14ac:dyDescent="0.25">
      <c r="B175" s="36" t="s">
        <v>163</v>
      </c>
      <c r="C175" s="38" t="s">
        <v>169</v>
      </c>
      <c r="D175" s="36" t="s">
        <v>614</v>
      </c>
      <c r="E175" s="36" t="s">
        <v>975</v>
      </c>
      <c r="F175" s="36" t="s">
        <v>360</v>
      </c>
      <c r="H175" s="36" t="s">
        <v>1010</v>
      </c>
      <c r="I175" s="36" t="s">
        <v>57</v>
      </c>
    </row>
    <row r="176" spans="2:9" x14ac:dyDescent="0.25">
      <c r="B176" s="36" t="s">
        <v>163</v>
      </c>
      <c r="C176" s="38" t="s">
        <v>169</v>
      </c>
      <c r="D176" s="36" t="s">
        <v>614</v>
      </c>
      <c r="E176" s="36" t="s">
        <v>976</v>
      </c>
      <c r="F176" s="36" t="s">
        <v>360</v>
      </c>
      <c r="H176" s="36" t="s">
        <v>945</v>
      </c>
      <c r="I176" s="36" t="s">
        <v>360</v>
      </c>
    </row>
    <row r="177" spans="2:9" x14ac:dyDescent="0.25">
      <c r="B177" s="36" t="s">
        <v>163</v>
      </c>
      <c r="C177" s="38" t="s">
        <v>169</v>
      </c>
      <c r="D177" s="36" t="s">
        <v>614</v>
      </c>
      <c r="E177" s="36" t="s">
        <v>977</v>
      </c>
      <c r="F177" s="36" t="s">
        <v>360</v>
      </c>
      <c r="H177" s="36" t="s">
        <v>1011</v>
      </c>
      <c r="I177" s="36" t="s">
        <v>57</v>
      </c>
    </row>
    <row r="178" spans="2:9" x14ac:dyDescent="0.25">
      <c r="B178" s="36" t="s">
        <v>163</v>
      </c>
      <c r="C178" s="38" t="s">
        <v>169</v>
      </c>
      <c r="D178" s="36" t="s">
        <v>614</v>
      </c>
      <c r="E178" s="36" t="s">
        <v>978</v>
      </c>
      <c r="F178" s="36" t="s">
        <v>57</v>
      </c>
      <c r="H178" s="36" t="s">
        <v>1090</v>
      </c>
      <c r="I178" s="36" t="s">
        <v>466</v>
      </c>
    </row>
    <row r="179" spans="2:9" x14ac:dyDescent="0.25">
      <c r="B179" s="36" t="s">
        <v>163</v>
      </c>
      <c r="C179" s="38" t="s">
        <v>169</v>
      </c>
      <c r="D179" s="36" t="s">
        <v>614</v>
      </c>
      <c r="E179" s="36" t="s">
        <v>979</v>
      </c>
      <c r="F179" s="36" t="s">
        <v>57</v>
      </c>
      <c r="H179" s="36" t="s">
        <v>841</v>
      </c>
      <c r="I179" s="36" t="s">
        <v>57</v>
      </c>
    </row>
    <row r="180" spans="2:9" x14ac:dyDescent="0.25">
      <c r="B180" s="36" t="s">
        <v>163</v>
      </c>
      <c r="C180" s="38" t="s">
        <v>169</v>
      </c>
      <c r="D180" s="36" t="s">
        <v>614</v>
      </c>
      <c r="E180" s="36" t="s">
        <v>980</v>
      </c>
      <c r="F180" s="36" t="s">
        <v>57</v>
      </c>
      <c r="H180" s="36" t="s">
        <v>1235</v>
      </c>
      <c r="I180" s="36" t="s">
        <v>554</v>
      </c>
    </row>
    <row r="181" spans="2:9" x14ac:dyDescent="0.25">
      <c r="B181" s="36" t="s">
        <v>163</v>
      </c>
      <c r="C181" s="38" t="s">
        <v>169</v>
      </c>
      <c r="D181" s="36" t="s">
        <v>614</v>
      </c>
      <c r="E181" s="36" t="s">
        <v>981</v>
      </c>
      <c r="F181" s="36" t="s">
        <v>57</v>
      </c>
      <c r="H181" s="36" t="s">
        <v>946</v>
      </c>
      <c r="I181" s="36" t="s">
        <v>360</v>
      </c>
    </row>
    <row r="182" spans="2:9" x14ac:dyDescent="0.25">
      <c r="B182" s="36" t="s">
        <v>163</v>
      </c>
      <c r="C182" s="38" t="s">
        <v>169</v>
      </c>
      <c r="D182" s="36" t="s">
        <v>614</v>
      </c>
      <c r="E182" s="36" t="s">
        <v>982</v>
      </c>
      <c r="F182" s="36" t="s">
        <v>57</v>
      </c>
      <c r="H182" s="36" t="s">
        <v>1091</v>
      </c>
      <c r="I182" s="36" t="s">
        <v>466</v>
      </c>
    </row>
    <row r="183" spans="2:9" x14ac:dyDescent="0.25">
      <c r="B183" s="36" t="s">
        <v>164</v>
      </c>
      <c r="C183" s="37" t="s">
        <v>170</v>
      </c>
      <c r="D183" s="36" t="s">
        <v>615</v>
      </c>
      <c r="E183" s="36" t="s">
        <v>983</v>
      </c>
      <c r="F183" s="36" t="s">
        <v>408</v>
      </c>
      <c r="H183" s="36" t="s">
        <v>1012</v>
      </c>
      <c r="I183" s="36" t="s">
        <v>57</v>
      </c>
    </row>
    <row r="184" spans="2:9" x14ac:dyDescent="0.25">
      <c r="B184" s="36" t="s">
        <v>164</v>
      </c>
      <c r="C184" s="37" t="s">
        <v>170</v>
      </c>
      <c r="D184" s="36" t="s">
        <v>615</v>
      </c>
      <c r="E184" s="36" t="s">
        <v>984</v>
      </c>
      <c r="F184" s="36" t="s">
        <v>408</v>
      </c>
      <c r="H184" s="36" t="s">
        <v>842</v>
      </c>
      <c r="I184" s="36" t="s">
        <v>57</v>
      </c>
    </row>
    <row r="185" spans="2:9" x14ac:dyDescent="0.25">
      <c r="B185" s="36" t="s">
        <v>164</v>
      </c>
      <c r="C185" s="37" t="s">
        <v>170</v>
      </c>
      <c r="D185" s="36" t="s">
        <v>615</v>
      </c>
      <c r="E185" s="36" t="s">
        <v>985</v>
      </c>
      <c r="F185" s="36" t="s">
        <v>408</v>
      </c>
      <c r="H185" s="36" t="s">
        <v>1236</v>
      </c>
      <c r="I185" s="36" t="s">
        <v>554</v>
      </c>
    </row>
    <row r="186" spans="2:9" x14ac:dyDescent="0.25">
      <c r="B186" s="36" t="s">
        <v>164</v>
      </c>
      <c r="C186" s="37" t="s">
        <v>170</v>
      </c>
      <c r="D186" s="36" t="s">
        <v>615</v>
      </c>
      <c r="E186" s="36" t="s">
        <v>986</v>
      </c>
      <c r="F186" s="36" t="s">
        <v>408</v>
      </c>
      <c r="H186" s="36" t="s">
        <v>947</v>
      </c>
      <c r="I186" s="36" t="s">
        <v>360</v>
      </c>
    </row>
    <row r="187" spans="2:9" x14ac:dyDescent="0.25">
      <c r="B187" s="36" t="s">
        <v>164</v>
      </c>
      <c r="C187" s="37" t="s">
        <v>170</v>
      </c>
      <c r="D187" s="36" t="s">
        <v>615</v>
      </c>
      <c r="E187" s="36" t="s">
        <v>987</v>
      </c>
      <c r="F187" s="36" t="s">
        <v>408</v>
      </c>
      <c r="H187" s="36" t="s">
        <v>1092</v>
      </c>
      <c r="I187" s="36" t="s">
        <v>466</v>
      </c>
    </row>
    <row r="188" spans="2:9" x14ac:dyDescent="0.25">
      <c r="B188" s="36" t="s">
        <v>164</v>
      </c>
      <c r="C188" s="37" t="s">
        <v>170</v>
      </c>
      <c r="D188" s="36" t="s">
        <v>615</v>
      </c>
      <c r="E188" s="36" t="s">
        <v>988</v>
      </c>
      <c r="F188" s="36" t="s">
        <v>408</v>
      </c>
      <c r="H188" s="36" t="s">
        <v>843</v>
      </c>
      <c r="I188" s="36" t="s">
        <v>57</v>
      </c>
    </row>
    <row r="189" spans="2:9" x14ac:dyDescent="0.25">
      <c r="B189" s="36" t="s">
        <v>164</v>
      </c>
      <c r="C189" s="37" t="s">
        <v>170</v>
      </c>
      <c r="D189" s="36" t="s">
        <v>615</v>
      </c>
      <c r="E189" s="36" t="s">
        <v>989</v>
      </c>
      <c r="F189" s="36" t="s">
        <v>57</v>
      </c>
      <c r="H189" s="36" t="s">
        <v>948</v>
      </c>
      <c r="I189" s="36" t="s">
        <v>360</v>
      </c>
    </row>
    <row r="190" spans="2:9" x14ac:dyDescent="0.25">
      <c r="B190" s="36" t="s">
        <v>164</v>
      </c>
      <c r="C190" s="37" t="s">
        <v>170</v>
      </c>
      <c r="D190" s="36" t="s">
        <v>615</v>
      </c>
      <c r="E190" s="36" t="s">
        <v>990</v>
      </c>
      <c r="F190" s="36" t="s">
        <v>57</v>
      </c>
      <c r="H190" s="36" t="s">
        <v>1013</v>
      </c>
      <c r="I190" s="36" t="s">
        <v>57</v>
      </c>
    </row>
    <row r="191" spans="2:9" x14ac:dyDescent="0.25">
      <c r="B191" s="36" t="s">
        <v>164</v>
      </c>
      <c r="C191" s="37" t="s">
        <v>170</v>
      </c>
      <c r="D191" s="36" t="s">
        <v>615</v>
      </c>
      <c r="E191" s="36" t="s">
        <v>991</v>
      </c>
      <c r="F191" s="36" t="s">
        <v>57</v>
      </c>
      <c r="H191" s="36" t="s">
        <v>1237</v>
      </c>
      <c r="I191" s="36" t="s">
        <v>554</v>
      </c>
    </row>
    <row r="192" spans="2:9" x14ac:dyDescent="0.25">
      <c r="B192" s="36" t="s">
        <v>164</v>
      </c>
      <c r="C192" s="37" t="s">
        <v>170</v>
      </c>
      <c r="D192" s="36" t="s">
        <v>615</v>
      </c>
      <c r="E192" s="36" t="s">
        <v>992</v>
      </c>
      <c r="F192" s="36" t="s">
        <v>57</v>
      </c>
      <c r="H192" s="36" t="s">
        <v>1093</v>
      </c>
      <c r="I192" s="36" t="s">
        <v>466</v>
      </c>
    </row>
    <row r="193" spans="2:9" x14ac:dyDescent="0.25">
      <c r="B193" s="36" t="s">
        <v>164</v>
      </c>
      <c r="C193" s="37" t="s">
        <v>170</v>
      </c>
      <c r="D193" s="36" t="s">
        <v>615</v>
      </c>
      <c r="E193" s="36" t="s">
        <v>993</v>
      </c>
      <c r="F193" s="36" t="s">
        <v>57</v>
      </c>
      <c r="H193" s="36" t="s">
        <v>1014</v>
      </c>
      <c r="I193" s="36" t="s">
        <v>57</v>
      </c>
    </row>
    <row r="194" spans="2:9" x14ac:dyDescent="0.25">
      <c r="B194" s="36" t="s">
        <v>164</v>
      </c>
      <c r="C194" s="37" t="s">
        <v>170</v>
      </c>
      <c r="D194" s="36" t="s">
        <v>615</v>
      </c>
      <c r="E194" s="36" t="s">
        <v>994</v>
      </c>
      <c r="F194" s="36" t="s">
        <v>57</v>
      </c>
      <c r="H194" s="36" t="s">
        <v>949</v>
      </c>
      <c r="I194" s="36" t="s">
        <v>57</v>
      </c>
    </row>
    <row r="195" spans="2:9" x14ac:dyDescent="0.25">
      <c r="B195" s="36" t="s">
        <v>164</v>
      </c>
      <c r="C195" s="37" t="s">
        <v>170</v>
      </c>
      <c r="D195" s="36" t="s">
        <v>616</v>
      </c>
      <c r="E195" s="36" t="s">
        <v>995</v>
      </c>
      <c r="F195" s="36" t="s">
        <v>408</v>
      </c>
      <c r="H195" s="36" t="s">
        <v>1238</v>
      </c>
      <c r="I195" s="36" t="s">
        <v>554</v>
      </c>
    </row>
    <row r="196" spans="2:9" x14ac:dyDescent="0.25">
      <c r="B196" s="36" t="s">
        <v>164</v>
      </c>
      <c r="C196" s="37" t="s">
        <v>170</v>
      </c>
      <c r="D196" s="36" t="s">
        <v>616</v>
      </c>
      <c r="E196" s="36" t="s">
        <v>996</v>
      </c>
      <c r="F196" s="36" t="s">
        <v>408</v>
      </c>
      <c r="H196" s="36" t="s">
        <v>1094</v>
      </c>
      <c r="I196" s="36" t="s">
        <v>466</v>
      </c>
    </row>
    <row r="197" spans="2:9" x14ac:dyDescent="0.25">
      <c r="B197" s="36" t="s">
        <v>164</v>
      </c>
      <c r="C197" s="37" t="s">
        <v>170</v>
      </c>
      <c r="D197" s="36" t="s">
        <v>616</v>
      </c>
      <c r="E197" s="36" t="s">
        <v>997</v>
      </c>
      <c r="F197" s="36" t="s">
        <v>408</v>
      </c>
      <c r="H197" s="36" t="s">
        <v>1015</v>
      </c>
      <c r="I197" s="36" t="s">
        <v>57</v>
      </c>
    </row>
    <row r="198" spans="2:9" x14ac:dyDescent="0.25">
      <c r="B198" s="36" t="s">
        <v>164</v>
      </c>
      <c r="C198" s="37" t="s">
        <v>170</v>
      </c>
      <c r="D198" s="36" t="s">
        <v>616</v>
      </c>
      <c r="E198" s="36" t="s">
        <v>998</v>
      </c>
      <c r="F198" s="36" t="s">
        <v>408</v>
      </c>
      <c r="H198" s="36" t="s">
        <v>1239</v>
      </c>
      <c r="I198" s="36" t="s">
        <v>554</v>
      </c>
    </row>
    <row r="199" spans="2:9" x14ac:dyDescent="0.25">
      <c r="B199" s="36" t="s">
        <v>164</v>
      </c>
      <c r="C199" s="37" t="s">
        <v>170</v>
      </c>
      <c r="D199" s="36" t="s">
        <v>616</v>
      </c>
      <c r="E199" s="36" t="s">
        <v>999</v>
      </c>
      <c r="F199" s="36" t="s">
        <v>408</v>
      </c>
      <c r="H199" s="36" t="s">
        <v>950</v>
      </c>
      <c r="I199" s="36" t="s">
        <v>57</v>
      </c>
    </row>
    <row r="200" spans="2:9" x14ac:dyDescent="0.25">
      <c r="B200" s="36" t="s">
        <v>164</v>
      </c>
      <c r="C200" s="37" t="s">
        <v>170</v>
      </c>
      <c r="D200" s="36" t="s">
        <v>616</v>
      </c>
      <c r="E200" s="36" t="s">
        <v>1000</v>
      </c>
      <c r="F200" s="36" t="s">
        <v>57</v>
      </c>
      <c r="H200" s="36" t="s">
        <v>951</v>
      </c>
      <c r="I200" s="36" t="s">
        <v>57</v>
      </c>
    </row>
    <row r="201" spans="2:9" x14ac:dyDescent="0.25">
      <c r="B201" s="36" t="s">
        <v>164</v>
      </c>
      <c r="C201" s="37" t="s">
        <v>170</v>
      </c>
      <c r="D201" s="36" t="s">
        <v>616</v>
      </c>
      <c r="E201" s="36" t="s">
        <v>1001</v>
      </c>
      <c r="F201" s="36" t="s">
        <v>57</v>
      </c>
      <c r="H201" s="36" t="s">
        <v>1240</v>
      </c>
      <c r="I201" s="36" t="s">
        <v>554</v>
      </c>
    </row>
    <row r="202" spans="2:9" x14ac:dyDescent="0.25">
      <c r="B202" s="36" t="s">
        <v>164</v>
      </c>
      <c r="C202" s="37" t="s">
        <v>170</v>
      </c>
      <c r="D202" s="36" t="s">
        <v>616</v>
      </c>
      <c r="E202" s="36" t="s">
        <v>1002</v>
      </c>
      <c r="F202" s="36" t="s">
        <v>57</v>
      </c>
      <c r="H202" s="36" t="s">
        <v>1095</v>
      </c>
      <c r="I202" s="36" t="s">
        <v>466</v>
      </c>
    </row>
    <row r="203" spans="2:9" x14ac:dyDescent="0.25">
      <c r="B203" s="36" t="s">
        <v>164</v>
      </c>
      <c r="C203" s="37" t="s">
        <v>170</v>
      </c>
      <c r="D203" s="36" t="s">
        <v>616</v>
      </c>
      <c r="E203" s="36" t="s">
        <v>1003</v>
      </c>
      <c r="F203" s="36" t="s">
        <v>57</v>
      </c>
      <c r="H203" s="36" t="s">
        <v>1016</v>
      </c>
      <c r="I203" s="36" t="s">
        <v>57</v>
      </c>
    </row>
    <row r="204" spans="2:9" x14ac:dyDescent="0.25">
      <c r="B204" s="36" t="s">
        <v>164</v>
      </c>
      <c r="C204" s="37" t="s">
        <v>170</v>
      </c>
      <c r="D204" s="36" t="s">
        <v>616</v>
      </c>
      <c r="E204" s="36" t="s">
        <v>1004</v>
      </c>
      <c r="F204" s="36" t="s">
        <v>57</v>
      </c>
      <c r="H204" s="36" t="s">
        <v>952</v>
      </c>
      <c r="I204" s="36" t="s">
        <v>57</v>
      </c>
    </row>
    <row r="205" spans="2:9" x14ac:dyDescent="0.25">
      <c r="B205" s="36" t="s">
        <v>164</v>
      </c>
      <c r="C205" s="37" t="s">
        <v>170</v>
      </c>
      <c r="D205" s="36" t="s">
        <v>616</v>
      </c>
      <c r="E205" s="36" t="s">
        <v>1005</v>
      </c>
      <c r="F205" s="36" t="s">
        <v>57</v>
      </c>
      <c r="H205" s="36" t="s">
        <v>1096</v>
      </c>
      <c r="I205" s="36" t="s">
        <v>57</v>
      </c>
    </row>
    <row r="206" spans="2:9" x14ac:dyDescent="0.25">
      <c r="B206" s="36" t="s">
        <v>164</v>
      </c>
      <c r="C206" s="37" t="s">
        <v>170</v>
      </c>
      <c r="D206" s="36" t="s">
        <v>616</v>
      </c>
      <c r="E206" s="36" t="s">
        <v>1006</v>
      </c>
      <c r="F206" s="36" t="s">
        <v>57</v>
      </c>
      <c r="H206" s="36" t="s">
        <v>1241</v>
      </c>
      <c r="I206" s="36" t="s">
        <v>554</v>
      </c>
    </row>
    <row r="207" spans="2:9" x14ac:dyDescent="0.25">
      <c r="B207" s="36" t="s">
        <v>164</v>
      </c>
      <c r="C207" s="37" t="s">
        <v>170</v>
      </c>
      <c r="D207" s="36" t="s">
        <v>616</v>
      </c>
      <c r="E207" s="36" t="s">
        <v>1007</v>
      </c>
      <c r="F207" s="36" t="s">
        <v>57</v>
      </c>
      <c r="H207" s="36" t="s">
        <v>1017</v>
      </c>
      <c r="I207" s="36" t="s">
        <v>57</v>
      </c>
    </row>
    <row r="208" spans="2:9" x14ac:dyDescent="0.25">
      <c r="B208" s="36" t="s">
        <v>164</v>
      </c>
      <c r="C208" s="37" t="s">
        <v>170</v>
      </c>
      <c r="D208" s="36" t="s">
        <v>617</v>
      </c>
      <c r="E208" s="36" t="s">
        <v>1008</v>
      </c>
      <c r="F208" s="36" t="s">
        <v>427</v>
      </c>
      <c r="H208" s="36" t="s">
        <v>1018</v>
      </c>
      <c r="I208" s="36" t="s">
        <v>57</v>
      </c>
    </row>
    <row r="209" spans="2:9" x14ac:dyDescent="0.25">
      <c r="B209" s="36" t="s">
        <v>164</v>
      </c>
      <c r="C209" s="37" t="s">
        <v>170</v>
      </c>
      <c r="D209" s="36" t="s">
        <v>617</v>
      </c>
      <c r="E209" s="36" t="s">
        <v>1009</v>
      </c>
      <c r="F209" s="36" t="s">
        <v>427</v>
      </c>
      <c r="H209" s="36" t="s">
        <v>1242</v>
      </c>
      <c r="I209" s="36" t="s">
        <v>554</v>
      </c>
    </row>
    <row r="210" spans="2:9" x14ac:dyDescent="0.25">
      <c r="B210" s="36" t="s">
        <v>164</v>
      </c>
      <c r="C210" s="37" t="s">
        <v>170</v>
      </c>
      <c r="D210" s="36" t="s">
        <v>617</v>
      </c>
      <c r="E210" s="36" t="s">
        <v>1010</v>
      </c>
      <c r="F210" s="36" t="s">
        <v>57</v>
      </c>
      <c r="H210" s="36" t="s">
        <v>953</v>
      </c>
      <c r="I210" s="36" t="s">
        <v>57</v>
      </c>
    </row>
    <row r="211" spans="2:9" x14ac:dyDescent="0.25">
      <c r="B211" s="36" t="s">
        <v>164</v>
      </c>
      <c r="C211" s="37" t="s">
        <v>170</v>
      </c>
      <c r="D211" s="36" t="s">
        <v>617</v>
      </c>
      <c r="E211" s="36" t="s">
        <v>1011</v>
      </c>
      <c r="F211" s="36" t="s">
        <v>57</v>
      </c>
      <c r="H211" s="36" t="s">
        <v>1097</v>
      </c>
      <c r="I211" s="36" t="s">
        <v>57</v>
      </c>
    </row>
    <row r="212" spans="2:9" x14ac:dyDescent="0.25">
      <c r="B212" s="36" t="s">
        <v>164</v>
      </c>
      <c r="C212" s="37" t="s">
        <v>170</v>
      </c>
      <c r="D212" s="36" t="s">
        <v>617</v>
      </c>
      <c r="E212" s="36" t="s">
        <v>1012</v>
      </c>
      <c r="F212" s="36" t="s">
        <v>57</v>
      </c>
      <c r="H212" s="36" t="s">
        <v>954</v>
      </c>
      <c r="I212" s="36" t="s">
        <v>57</v>
      </c>
    </row>
    <row r="213" spans="2:9" x14ac:dyDescent="0.25">
      <c r="B213" s="36" t="s">
        <v>164</v>
      </c>
      <c r="C213" s="37" t="s">
        <v>170</v>
      </c>
      <c r="D213" s="36" t="s">
        <v>617</v>
      </c>
      <c r="E213" s="36" t="s">
        <v>1013</v>
      </c>
      <c r="F213" s="36" t="s">
        <v>57</v>
      </c>
      <c r="H213" s="36" t="s">
        <v>1019</v>
      </c>
      <c r="I213" s="36" t="s">
        <v>57</v>
      </c>
    </row>
    <row r="214" spans="2:9" x14ac:dyDescent="0.25">
      <c r="B214" s="36" t="s">
        <v>164</v>
      </c>
      <c r="C214" s="37" t="s">
        <v>170</v>
      </c>
      <c r="D214" s="36" t="s">
        <v>617</v>
      </c>
      <c r="E214" s="36" t="s">
        <v>1014</v>
      </c>
      <c r="F214" s="36" t="s">
        <v>57</v>
      </c>
      <c r="H214" s="36" t="s">
        <v>1243</v>
      </c>
      <c r="I214" s="36" t="s">
        <v>554</v>
      </c>
    </row>
    <row r="215" spans="2:9" x14ac:dyDescent="0.25">
      <c r="B215" s="36" t="s">
        <v>164</v>
      </c>
      <c r="C215" s="37" t="s">
        <v>170</v>
      </c>
      <c r="D215" s="36" t="s">
        <v>617</v>
      </c>
      <c r="E215" s="36" t="s">
        <v>1015</v>
      </c>
      <c r="F215" s="36" t="s">
        <v>57</v>
      </c>
      <c r="H215" s="36" t="s">
        <v>1098</v>
      </c>
      <c r="I215" s="36" t="s">
        <v>57</v>
      </c>
    </row>
    <row r="216" spans="2:9" x14ac:dyDescent="0.25">
      <c r="B216" s="36" t="s">
        <v>164</v>
      </c>
      <c r="C216" s="37" t="s">
        <v>170</v>
      </c>
      <c r="D216" s="36" t="s">
        <v>617</v>
      </c>
      <c r="E216" s="36" t="s">
        <v>1016</v>
      </c>
      <c r="F216" s="36" t="s">
        <v>57</v>
      </c>
      <c r="H216" s="36" t="s">
        <v>955</v>
      </c>
      <c r="I216" s="36" t="s">
        <v>57</v>
      </c>
    </row>
    <row r="217" spans="2:9" x14ac:dyDescent="0.25">
      <c r="B217" s="36" t="s">
        <v>164</v>
      </c>
      <c r="C217" s="37" t="s">
        <v>170</v>
      </c>
      <c r="D217" s="36" t="s">
        <v>617</v>
      </c>
      <c r="E217" s="36" t="s">
        <v>1017</v>
      </c>
      <c r="F217" s="36" t="s">
        <v>57</v>
      </c>
      <c r="H217" s="36" t="s">
        <v>1099</v>
      </c>
      <c r="I217" s="36" t="s">
        <v>57</v>
      </c>
    </row>
    <row r="218" spans="2:9" x14ac:dyDescent="0.25">
      <c r="B218" s="36" t="s">
        <v>164</v>
      </c>
      <c r="C218" s="37" t="s">
        <v>170</v>
      </c>
      <c r="D218" s="36" t="s">
        <v>617</v>
      </c>
      <c r="E218" s="36" t="s">
        <v>1018</v>
      </c>
      <c r="F218" s="36" t="s">
        <v>57</v>
      </c>
      <c r="H218" s="36" t="s">
        <v>1244</v>
      </c>
      <c r="I218" s="36" t="s">
        <v>554</v>
      </c>
    </row>
    <row r="219" spans="2:9" x14ac:dyDescent="0.25">
      <c r="B219" s="36" t="s">
        <v>164</v>
      </c>
      <c r="C219" s="37" t="s">
        <v>170</v>
      </c>
      <c r="D219" s="36" t="s">
        <v>617</v>
      </c>
      <c r="E219" s="36" t="s">
        <v>1019</v>
      </c>
      <c r="F219" s="36" t="s">
        <v>57</v>
      </c>
      <c r="H219" s="36" t="s">
        <v>1245</v>
      </c>
      <c r="I219" s="36" t="s">
        <v>554</v>
      </c>
    </row>
    <row r="220" spans="2:9" x14ac:dyDescent="0.25">
      <c r="B220" s="36" t="s">
        <v>164</v>
      </c>
      <c r="C220" s="37" t="s">
        <v>170</v>
      </c>
      <c r="D220" s="36" t="s">
        <v>618</v>
      </c>
      <c r="E220" s="36" t="s">
        <v>1020</v>
      </c>
      <c r="F220" s="39" t="s">
        <v>433</v>
      </c>
      <c r="H220" s="36" t="s">
        <v>1100</v>
      </c>
      <c r="I220" s="36" t="s">
        <v>57</v>
      </c>
    </row>
    <row r="221" spans="2:9" x14ac:dyDescent="0.25">
      <c r="B221" s="36" t="s">
        <v>164</v>
      </c>
      <c r="C221" s="37" t="s">
        <v>170</v>
      </c>
      <c r="D221" s="36" t="s">
        <v>618</v>
      </c>
      <c r="E221" s="36" t="s">
        <v>1021</v>
      </c>
      <c r="F221" s="39" t="s">
        <v>433</v>
      </c>
      <c r="H221" s="36" t="s">
        <v>1101</v>
      </c>
      <c r="I221" s="36" t="s">
        <v>57</v>
      </c>
    </row>
    <row r="222" spans="2:9" x14ac:dyDescent="0.25">
      <c r="B222" s="36" t="s">
        <v>164</v>
      </c>
      <c r="C222" s="37" t="s">
        <v>170</v>
      </c>
      <c r="D222" s="36" t="s">
        <v>618</v>
      </c>
      <c r="E222" s="36" t="s">
        <v>1022</v>
      </c>
      <c r="F222" s="39" t="s">
        <v>433</v>
      </c>
      <c r="H222" s="36" t="s">
        <v>1246</v>
      </c>
      <c r="I222" s="36" t="s">
        <v>554</v>
      </c>
    </row>
    <row r="223" spans="2:9" x14ac:dyDescent="0.25">
      <c r="B223" s="36" t="s">
        <v>164</v>
      </c>
      <c r="C223" s="37" t="s">
        <v>170</v>
      </c>
      <c r="D223" s="36" t="s">
        <v>618</v>
      </c>
      <c r="E223" s="36" t="s">
        <v>1023</v>
      </c>
      <c r="F223" s="36" t="s">
        <v>57</v>
      </c>
      <c r="H223" s="36" t="s">
        <v>1102</v>
      </c>
      <c r="I223" s="36" t="s">
        <v>57</v>
      </c>
    </row>
    <row r="224" spans="2:9" x14ac:dyDescent="0.25">
      <c r="B224" s="36" t="s">
        <v>164</v>
      </c>
      <c r="C224" s="37" t="s">
        <v>170</v>
      </c>
      <c r="D224" s="36" t="s">
        <v>618</v>
      </c>
      <c r="E224" s="36" t="s">
        <v>1024</v>
      </c>
      <c r="F224" s="36" t="s">
        <v>57</v>
      </c>
      <c r="H224" s="36" t="s">
        <v>1247</v>
      </c>
      <c r="I224" s="36" t="s">
        <v>554</v>
      </c>
    </row>
    <row r="225" spans="2:9" x14ac:dyDescent="0.25">
      <c r="B225" s="36" t="s">
        <v>164</v>
      </c>
      <c r="C225" s="37" t="s">
        <v>170</v>
      </c>
      <c r="D225" s="36" t="s">
        <v>618</v>
      </c>
      <c r="E225" s="36" t="s">
        <v>1025</v>
      </c>
      <c r="F225" s="36" t="s">
        <v>57</v>
      </c>
      <c r="H225" s="36" t="s">
        <v>1248</v>
      </c>
      <c r="I225" s="36" t="s">
        <v>554</v>
      </c>
    </row>
    <row r="226" spans="2:9" x14ac:dyDescent="0.25">
      <c r="B226" s="36" t="s">
        <v>164</v>
      </c>
      <c r="C226" s="37" t="s">
        <v>170</v>
      </c>
      <c r="D226" s="36" t="s">
        <v>618</v>
      </c>
      <c r="E226" s="36" t="s">
        <v>1026</v>
      </c>
      <c r="F226" s="36" t="s">
        <v>57</v>
      </c>
      <c r="H226" s="36" t="s">
        <v>1103</v>
      </c>
      <c r="I226" s="36" t="s">
        <v>57</v>
      </c>
    </row>
    <row r="227" spans="2:9" x14ac:dyDescent="0.25">
      <c r="B227" s="36" t="s">
        <v>164</v>
      </c>
      <c r="C227" s="37" t="s">
        <v>170</v>
      </c>
      <c r="D227" s="36" t="s">
        <v>618</v>
      </c>
      <c r="E227" s="36" t="s">
        <v>1027</v>
      </c>
      <c r="F227" s="36" t="s">
        <v>57</v>
      </c>
      <c r="H227" s="36" t="s">
        <v>1249</v>
      </c>
      <c r="I227" s="36" t="s">
        <v>554</v>
      </c>
    </row>
    <row r="228" spans="2:9" x14ac:dyDescent="0.25">
      <c r="B228" s="36" t="s">
        <v>164</v>
      </c>
      <c r="C228" s="37" t="s">
        <v>170</v>
      </c>
      <c r="D228" s="36" t="s">
        <v>618</v>
      </c>
      <c r="E228" s="36" t="s">
        <v>1028</v>
      </c>
      <c r="F228" s="36" t="s">
        <v>57</v>
      </c>
      <c r="H228" s="36" t="s">
        <v>1104</v>
      </c>
      <c r="I228" s="36" t="s">
        <v>57</v>
      </c>
    </row>
    <row r="229" spans="2:9" x14ac:dyDescent="0.25">
      <c r="B229" s="36" t="s">
        <v>164</v>
      </c>
      <c r="C229" s="37" t="s">
        <v>170</v>
      </c>
      <c r="D229" s="36" t="s">
        <v>618</v>
      </c>
      <c r="E229" s="36" t="s">
        <v>1029</v>
      </c>
      <c r="F229" s="36" t="s">
        <v>57</v>
      </c>
      <c r="H229" s="36" t="s">
        <v>1250</v>
      </c>
      <c r="I229" s="36" t="s">
        <v>554</v>
      </c>
    </row>
    <row r="230" spans="2:9" x14ac:dyDescent="0.25">
      <c r="B230" s="36" t="s">
        <v>164</v>
      </c>
      <c r="C230" s="37" t="s">
        <v>170</v>
      </c>
      <c r="D230" s="36" t="s">
        <v>619</v>
      </c>
      <c r="E230" s="36" t="s">
        <v>1030</v>
      </c>
      <c r="F230" s="36" t="s">
        <v>445</v>
      </c>
      <c r="H230" s="36" t="s">
        <v>1105</v>
      </c>
      <c r="I230" s="36" t="s">
        <v>57</v>
      </c>
    </row>
    <row r="231" spans="2:9" x14ac:dyDescent="0.25">
      <c r="B231" s="36" t="s">
        <v>164</v>
      </c>
      <c r="C231" s="37" t="s">
        <v>170</v>
      </c>
      <c r="D231" s="36" t="s">
        <v>619</v>
      </c>
      <c r="E231" s="36" t="s">
        <v>1031</v>
      </c>
      <c r="F231" s="36" t="s">
        <v>445</v>
      </c>
      <c r="H231" s="36" t="s">
        <v>1106</v>
      </c>
      <c r="I231" s="36" t="s">
        <v>57</v>
      </c>
    </row>
    <row r="232" spans="2:9" x14ac:dyDescent="0.25">
      <c r="B232" s="36" t="s">
        <v>164</v>
      </c>
      <c r="C232" s="37" t="s">
        <v>170</v>
      </c>
      <c r="D232" s="36" t="s">
        <v>619</v>
      </c>
      <c r="E232" s="36" t="s">
        <v>1032</v>
      </c>
      <c r="F232" s="36" t="s">
        <v>445</v>
      </c>
      <c r="H232" s="36" t="s">
        <v>1251</v>
      </c>
      <c r="I232" s="36" t="s">
        <v>554</v>
      </c>
    </row>
    <row r="233" spans="2:9" x14ac:dyDescent="0.25">
      <c r="B233" s="36" t="s">
        <v>164</v>
      </c>
      <c r="C233" s="37" t="s">
        <v>170</v>
      </c>
      <c r="D233" s="36" t="s">
        <v>619</v>
      </c>
      <c r="E233" s="36" t="s">
        <v>1033</v>
      </c>
      <c r="F233" s="36" t="s">
        <v>445</v>
      </c>
      <c r="H233" s="36" t="s">
        <v>1252</v>
      </c>
      <c r="I233" s="36" t="s">
        <v>554</v>
      </c>
    </row>
    <row r="234" spans="2:9" x14ac:dyDescent="0.25">
      <c r="B234" s="36" t="s">
        <v>164</v>
      </c>
      <c r="C234" s="37" t="s">
        <v>170</v>
      </c>
      <c r="D234" s="36" t="s">
        <v>619</v>
      </c>
      <c r="E234" s="36" t="s">
        <v>1034</v>
      </c>
      <c r="F234" s="36" t="s">
        <v>445</v>
      </c>
      <c r="H234" s="36" t="s">
        <v>1253</v>
      </c>
      <c r="I234" s="36" t="s">
        <v>57</v>
      </c>
    </row>
    <row r="235" spans="2:9" x14ac:dyDescent="0.25">
      <c r="B235" s="36" t="s">
        <v>164</v>
      </c>
      <c r="C235" s="37" t="s">
        <v>170</v>
      </c>
      <c r="D235" s="36" t="s">
        <v>619</v>
      </c>
      <c r="E235" s="36" t="s">
        <v>1035</v>
      </c>
      <c r="F235" s="36" t="s">
        <v>57</v>
      </c>
      <c r="H235" s="36" t="s">
        <v>1254</v>
      </c>
      <c r="I235" s="36" t="s">
        <v>57</v>
      </c>
    </row>
    <row r="236" spans="2:9" x14ac:dyDescent="0.25">
      <c r="B236" s="36" t="s">
        <v>164</v>
      </c>
      <c r="C236" s="37" t="s">
        <v>170</v>
      </c>
      <c r="D236" s="36" t="s">
        <v>619</v>
      </c>
      <c r="E236" s="36" t="s">
        <v>1036</v>
      </c>
      <c r="F236" s="36" t="s">
        <v>57</v>
      </c>
      <c r="H236" s="36" t="s">
        <v>1255</v>
      </c>
      <c r="I236" s="36" t="s">
        <v>57</v>
      </c>
    </row>
    <row r="237" spans="2:9" x14ac:dyDescent="0.25">
      <c r="B237" s="36" t="s">
        <v>164</v>
      </c>
      <c r="C237" s="37" t="s">
        <v>170</v>
      </c>
      <c r="D237" s="36" t="s">
        <v>619</v>
      </c>
      <c r="E237" s="36" t="s">
        <v>1037</v>
      </c>
      <c r="F237" s="36" t="s">
        <v>57</v>
      </c>
      <c r="H237" s="36" t="s">
        <v>956</v>
      </c>
      <c r="I237" s="36" t="s">
        <v>358</v>
      </c>
    </row>
    <row r="238" spans="2:9" x14ac:dyDescent="0.25">
      <c r="B238" s="36" t="s">
        <v>164</v>
      </c>
      <c r="C238" s="37" t="s">
        <v>170</v>
      </c>
      <c r="D238" s="36" t="s">
        <v>619</v>
      </c>
      <c r="E238" s="36" t="s">
        <v>1038</v>
      </c>
      <c r="F238" s="36" t="s">
        <v>57</v>
      </c>
      <c r="H238" s="36" t="s">
        <v>1020</v>
      </c>
      <c r="I238" s="39" t="s">
        <v>433</v>
      </c>
    </row>
    <row r="239" spans="2:9" x14ac:dyDescent="0.25">
      <c r="B239" s="36" t="s">
        <v>164</v>
      </c>
      <c r="C239" s="37" t="s">
        <v>170</v>
      </c>
      <c r="D239" s="36" t="s">
        <v>619</v>
      </c>
      <c r="E239" s="36" t="s">
        <v>1039</v>
      </c>
      <c r="F239" s="36" t="s">
        <v>57</v>
      </c>
      <c r="H239" s="36" t="s">
        <v>1107</v>
      </c>
      <c r="I239" s="36" t="s">
        <v>466</v>
      </c>
    </row>
    <row r="240" spans="2:9" x14ac:dyDescent="0.25">
      <c r="B240" s="36" t="s">
        <v>164</v>
      </c>
      <c r="C240" s="37" t="s">
        <v>170</v>
      </c>
      <c r="D240" s="36" t="s">
        <v>619</v>
      </c>
      <c r="E240" s="36" t="s">
        <v>1040</v>
      </c>
      <c r="F240" s="36" t="s">
        <v>57</v>
      </c>
      <c r="H240" s="36" t="s">
        <v>1256</v>
      </c>
      <c r="I240" s="36" t="s">
        <v>554</v>
      </c>
    </row>
    <row r="241" spans="2:9" x14ac:dyDescent="0.25">
      <c r="B241" s="36" t="s">
        <v>164</v>
      </c>
      <c r="C241" s="37" t="s">
        <v>170</v>
      </c>
      <c r="D241" s="36" t="s">
        <v>619</v>
      </c>
      <c r="E241" s="36" t="s">
        <v>1041</v>
      </c>
      <c r="F241" s="36" t="s">
        <v>57</v>
      </c>
      <c r="H241" s="36" t="s">
        <v>844</v>
      </c>
      <c r="I241" s="36" t="s">
        <v>305</v>
      </c>
    </row>
    <row r="242" spans="2:9" x14ac:dyDescent="0.25">
      <c r="B242" s="36" t="s">
        <v>164</v>
      </c>
      <c r="C242" s="37" t="s">
        <v>170</v>
      </c>
      <c r="D242" s="36" t="s">
        <v>619</v>
      </c>
      <c r="E242" s="36" t="s">
        <v>1042</v>
      </c>
      <c r="F242" s="36" t="s">
        <v>57</v>
      </c>
      <c r="H242" s="36" t="s">
        <v>1108</v>
      </c>
      <c r="I242" s="36" t="s">
        <v>498</v>
      </c>
    </row>
    <row r="243" spans="2:9" x14ac:dyDescent="0.25">
      <c r="B243" s="36" t="s">
        <v>164</v>
      </c>
      <c r="C243" s="37" t="s">
        <v>170</v>
      </c>
      <c r="D243" s="36" t="s">
        <v>620</v>
      </c>
      <c r="E243" s="36" t="s">
        <v>1043</v>
      </c>
      <c r="F243" s="36" t="s">
        <v>445</v>
      </c>
      <c r="H243" s="36" t="s">
        <v>1257</v>
      </c>
      <c r="I243" s="36" t="s">
        <v>554</v>
      </c>
    </row>
    <row r="244" spans="2:9" x14ac:dyDescent="0.25">
      <c r="B244" s="36" t="s">
        <v>164</v>
      </c>
      <c r="C244" s="37" t="s">
        <v>170</v>
      </c>
      <c r="D244" s="36" t="s">
        <v>620</v>
      </c>
      <c r="E244" s="36" t="s">
        <v>1044</v>
      </c>
      <c r="F244" s="36" t="s">
        <v>445</v>
      </c>
      <c r="H244" s="36" t="s">
        <v>957</v>
      </c>
      <c r="I244" s="36" t="s">
        <v>358</v>
      </c>
    </row>
    <row r="245" spans="2:9" x14ac:dyDescent="0.25">
      <c r="B245" s="36" t="s">
        <v>164</v>
      </c>
      <c r="C245" s="37" t="s">
        <v>170</v>
      </c>
      <c r="D245" s="36" t="s">
        <v>620</v>
      </c>
      <c r="E245" s="36" t="s">
        <v>1045</v>
      </c>
      <c r="F245" s="36" t="s">
        <v>445</v>
      </c>
      <c r="H245" s="36" t="s">
        <v>1021</v>
      </c>
      <c r="I245" s="39" t="s">
        <v>433</v>
      </c>
    </row>
    <row r="246" spans="2:9" x14ac:dyDescent="0.25">
      <c r="B246" s="36" t="s">
        <v>164</v>
      </c>
      <c r="C246" s="37" t="s">
        <v>170</v>
      </c>
      <c r="D246" s="36" t="s">
        <v>620</v>
      </c>
      <c r="E246" s="36" t="s">
        <v>1046</v>
      </c>
      <c r="F246" s="36" t="s">
        <v>445</v>
      </c>
      <c r="H246" s="36" t="s">
        <v>845</v>
      </c>
      <c r="I246" s="36" t="s">
        <v>305</v>
      </c>
    </row>
    <row r="247" spans="2:9" x14ac:dyDescent="0.25">
      <c r="B247" s="36" t="s">
        <v>164</v>
      </c>
      <c r="C247" s="37" t="s">
        <v>170</v>
      </c>
      <c r="D247" s="36" t="s">
        <v>620</v>
      </c>
      <c r="E247" s="36" t="s">
        <v>1047</v>
      </c>
      <c r="F247" s="36" t="s">
        <v>445</v>
      </c>
      <c r="H247" s="36" t="s">
        <v>1022</v>
      </c>
      <c r="I247" s="39" t="s">
        <v>433</v>
      </c>
    </row>
    <row r="248" spans="2:9" x14ac:dyDescent="0.25">
      <c r="B248" s="36" t="s">
        <v>164</v>
      </c>
      <c r="C248" s="37" t="s">
        <v>170</v>
      </c>
      <c r="D248" s="36" t="s">
        <v>620</v>
      </c>
      <c r="E248" s="36" t="s">
        <v>1048</v>
      </c>
      <c r="F248" s="36" t="s">
        <v>57</v>
      </c>
      <c r="H248" s="36" t="s">
        <v>1109</v>
      </c>
      <c r="I248" s="36" t="s">
        <v>498</v>
      </c>
    </row>
    <row r="249" spans="2:9" x14ac:dyDescent="0.25">
      <c r="B249" s="36" t="s">
        <v>164</v>
      </c>
      <c r="C249" s="37" t="s">
        <v>170</v>
      </c>
      <c r="D249" s="36" t="s">
        <v>620</v>
      </c>
      <c r="E249" s="36" t="s">
        <v>1049</v>
      </c>
      <c r="F249" s="36" t="s">
        <v>57</v>
      </c>
      <c r="H249" s="36" t="s">
        <v>1258</v>
      </c>
      <c r="I249" s="36" t="s">
        <v>554</v>
      </c>
    </row>
    <row r="250" spans="2:9" x14ac:dyDescent="0.25">
      <c r="B250" s="36" t="s">
        <v>164</v>
      </c>
      <c r="C250" s="37" t="s">
        <v>170</v>
      </c>
      <c r="D250" s="36" t="s">
        <v>620</v>
      </c>
      <c r="E250" s="36" t="s">
        <v>1050</v>
      </c>
      <c r="F250" s="36" t="s">
        <v>57</v>
      </c>
      <c r="H250" s="36" t="s">
        <v>846</v>
      </c>
      <c r="I250" s="36" t="s">
        <v>305</v>
      </c>
    </row>
    <row r="251" spans="2:9" x14ac:dyDescent="0.25">
      <c r="B251" s="36" t="s">
        <v>164</v>
      </c>
      <c r="C251" s="37" t="s">
        <v>170</v>
      </c>
      <c r="D251" s="36" t="s">
        <v>620</v>
      </c>
      <c r="E251" s="36" t="s">
        <v>1051</v>
      </c>
      <c r="F251" s="36" t="s">
        <v>57</v>
      </c>
      <c r="H251" s="36" t="s">
        <v>958</v>
      </c>
      <c r="I251" s="36" t="s">
        <v>359</v>
      </c>
    </row>
    <row r="252" spans="2:9" x14ac:dyDescent="0.25">
      <c r="B252" s="36" t="s">
        <v>164</v>
      </c>
      <c r="C252" s="37" t="s">
        <v>170</v>
      </c>
      <c r="D252" s="36" t="s">
        <v>620</v>
      </c>
      <c r="E252" s="36" t="s">
        <v>1052</v>
      </c>
      <c r="F252" s="36" t="s">
        <v>57</v>
      </c>
      <c r="H252" s="36" t="s">
        <v>1110</v>
      </c>
      <c r="I252" s="36" t="s">
        <v>498</v>
      </c>
    </row>
    <row r="253" spans="2:9" s="34" customFormat="1" x14ac:dyDescent="0.25">
      <c r="B253" s="36" t="s">
        <v>164</v>
      </c>
      <c r="C253" s="37" t="s">
        <v>170</v>
      </c>
      <c r="D253" s="36" t="s">
        <v>621</v>
      </c>
      <c r="E253" s="36" t="s">
        <v>1053</v>
      </c>
      <c r="F253" s="36" t="s">
        <v>57</v>
      </c>
      <c r="H253" s="36" t="s">
        <v>1259</v>
      </c>
      <c r="I253" s="36" t="s">
        <v>554</v>
      </c>
    </row>
    <row r="254" spans="2:9" x14ac:dyDescent="0.25">
      <c r="B254" s="36" t="s">
        <v>164</v>
      </c>
      <c r="C254" s="37" t="s">
        <v>171</v>
      </c>
      <c r="D254" s="36" t="s">
        <v>622</v>
      </c>
      <c r="E254" s="36" t="s">
        <v>1054</v>
      </c>
      <c r="F254" s="36" t="s">
        <v>466</v>
      </c>
      <c r="H254" s="36" t="s">
        <v>959</v>
      </c>
      <c r="I254" s="36" t="s">
        <v>359</v>
      </c>
    </row>
    <row r="255" spans="2:9" x14ac:dyDescent="0.25">
      <c r="B255" s="36" t="s">
        <v>164</v>
      </c>
      <c r="C255" s="37" t="s">
        <v>171</v>
      </c>
      <c r="D255" s="36" t="s">
        <v>622</v>
      </c>
      <c r="E255" s="36" t="s">
        <v>1055</v>
      </c>
      <c r="F255" s="36" t="s">
        <v>466</v>
      </c>
      <c r="H255" s="36" t="s">
        <v>1023</v>
      </c>
      <c r="I255" s="36" t="s">
        <v>57</v>
      </c>
    </row>
    <row r="256" spans="2:9" x14ac:dyDescent="0.25">
      <c r="B256" s="36" t="s">
        <v>164</v>
      </c>
      <c r="C256" s="37" t="s">
        <v>171</v>
      </c>
      <c r="D256" s="36" t="s">
        <v>622</v>
      </c>
      <c r="E256" s="36" t="s">
        <v>1056</v>
      </c>
      <c r="F256" s="36" t="s">
        <v>466</v>
      </c>
      <c r="H256" s="36" t="s">
        <v>847</v>
      </c>
      <c r="I256" s="36" t="s">
        <v>305</v>
      </c>
    </row>
    <row r="257" spans="2:9" x14ac:dyDescent="0.25">
      <c r="B257" s="36" t="s">
        <v>164</v>
      </c>
      <c r="C257" s="37" t="s">
        <v>171</v>
      </c>
      <c r="D257" s="36" t="s">
        <v>622</v>
      </c>
      <c r="E257" s="36" t="s">
        <v>1057</v>
      </c>
      <c r="F257" s="36" t="s">
        <v>466</v>
      </c>
      <c r="H257" s="36" t="s">
        <v>1260</v>
      </c>
      <c r="I257" s="36" t="s">
        <v>554</v>
      </c>
    </row>
    <row r="258" spans="2:9" x14ac:dyDescent="0.25">
      <c r="B258" s="36" t="s">
        <v>164</v>
      </c>
      <c r="C258" s="37" t="s">
        <v>171</v>
      </c>
      <c r="D258" s="36" t="s">
        <v>622</v>
      </c>
      <c r="E258" s="36" t="s">
        <v>1058</v>
      </c>
      <c r="F258" s="36" t="s">
        <v>466</v>
      </c>
      <c r="H258" s="36" t="s">
        <v>960</v>
      </c>
      <c r="I258" s="36" t="s">
        <v>359</v>
      </c>
    </row>
    <row r="259" spans="2:9" x14ac:dyDescent="0.25">
      <c r="B259" s="36" t="s">
        <v>164</v>
      </c>
      <c r="C259" s="37" t="s">
        <v>171</v>
      </c>
      <c r="D259" s="36" t="s">
        <v>622</v>
      </c>
      <c r="E259" s="36" t="s">
        <v>1059</v>
      </c>
      <c r="F259" s="36" t="s">
        <v>466</v>
      </c>
      <c r="H259" s="36" t="s">
        <v>1111</v>
      </c>
      <c r="I259" s="36" t="s">
        <v>498</v>
      </c>
    </row>
    <row r="260" spans="2:9" x14ac:dyDescent="0.25">
      <c r="B260" s="36" t="s">
        <v>164</v>
      </c>
      <c r="C260" s="37" t="s">
        <v>171</v>
      </c>
      <c r="D260" s="36" t="s">
        <v>622</v>
      </c>
      <c r="E260" s="36" t="s">
        <v>1060</v>
      </c>
      <c r="F260" s="36" t="s">
        <v>57</v>
      </c>
      <c r="H260" s="36" t="s">
        <v>848</v>
      </c>
      <c r="I260" s="36" t="s">
        <v>242</v>
      </c>
    </row>
    <row r="261" spans="2:9" x14ac:dyDescent="0.25">
      <c r="B261" s="36" t="s">
        <v>164</v>
      </c>
      <c r="C261" s="37" t="s">
        <v>171</v>
      </c>
      <c r="D261" s="36" t="s">
        <v>622</v>
      </c>
      <c r="E261" s="36" t="s">
        <v>1061</v>
      </c>
      <c r="F261" s="36" t="s">
        <v>57</v>
      </c>
      <c r="H261" s="36" t="s">
        <v>1024</v>
      </c>
      <c r="I261" s="36" t="s">
        <v>57</v>
      </c>
    </row>
    <row r="262" spans="2:9" x14ac:dyDescent="0.25">
      <c r="B262" s="36" t="s">
        <v>164</v>
      </c>
      <c r="C262" s="37" t="s">
        <v>171</v>
      </c>
      <c r="D262" s="36" t="s">
        <v>622</v>
      </c>
      <c r="E262" s="36" t="s">
        <v>1062</v>
      </c>
      <c r="F262" s="36" t="s">
        <v>57</v>
      </c>
      <c r="H262" s="36" t="s">
        <v>961</v>
      </c>
      <c r="I262" s="36" t="s">
        <v>360</v>
      </c>
    </row>
    <row r="263" spans="2:9" x14ac:dyDescent="0.25">
      <c r="B263" s="36" t="s">
        <v>164</v>
      </c>
      <c r="C263" s="37" t="s">
        <v>171</v>
      </c>
      <c r="D263" s="36" t="s">
        <v>622</v>
      </c>
      <c r="E263" s="36" t="s">
        <v>1063</v>
      </c>
      <c r="F263" s="36" t="s">
        <v>57</v>
      </c>
      <c r="H263" s="36" t="s">
        <v>1112</v>
      </c>
      <c r="I263" s="36" t="s">
        <v>499</v>
      </c>
    </row>
    <row r="264" spans="2:9" x14ac:dyDescent="0.25">
      <c r="B264" s="36" t="s">
        <v>164</v>
      </c>
      <c r="C264" s="37" t="s">
        <v>171</v>
      </c>
      <c r="D264" s="36" t="s">
        <v>622</v>
      </c>
      <c r="E264" s="36" t="s">
        <v>1064</v>
      </c>
      <c r="F264" s="36" t="s">
        <v>57</v>
      </c>
      <c r="H264" s="36" t="s">
        <v>1025</v>
      </c>
      <c r="I264" s="36" t="s">
        <v>57</v>
      </c>
    </row>
    <row r="265" spans="2:9" x14ac:dyDescent="0.25">
      <c r="B265" s="36" t="s">
        <v>164</v>
      </c>
      <c r="C265" s="37" t="s">
        <v>171</v>
      </c>
      <c r="D265" s="36" t="s">
        <v>622</v>
      </c>
      <c r="E265" s="36" t="s">
        <v>1065</v>
      </c>
      <c r="F265" s="36" t="s">
        <v>57</v>
      </c>
      <c r="H265" s="36" t="s">
        <v>849</v>
      </c>
      <c r="I265" s="36" t="s">
        <v>242</v>
      </c>
    </row>
    <row r="266" spans="2:9" x14ac:dyDescent="0.25">
      <c r="B266" s="36" t="s">
        <v>164</v>
      </c>
      <c r="C266" s="37" t="s">
        <v>171</v>
      </c>
      <c r="D266" s="36" t="s">
        <v>622</v>
      </c>
      <c r="E266" s="36" t="s">
        <v>1066</v>
      </c>
      <c r="F266" s="36" t="s">
        <v>57</v>
      </c>
      <c r="H266" s="36" t="s">
        <v>1261</v>
      </c>
      <c r="I266" s="36" t="s">
        <v>554</v>
      </c>
    </row>
    <row r="267" spans="2:9" x14ac:dyDescent="0.25">
      <c r="B267" s="36" t="s">
        <v>164</v>
      </c>
      <c r="C267" s="37" t="s">
        <v>171</v>
      </c>
      <c r="D267" s="36" t="s">
        <v>622</v>
      </c>
      <c r="E267" s="36" t="s">
        <v>1067</v>
      </c>
      <c r="F267" s="36" t="s">
        <v>57</v>
      </c>
      <c r="H267" s="36" t="s">
        <v>962</v>
      </c>
      <c r="I267" s="36" t="s">
        <v>360</v>
      </c>
    </row>
    <row r="268" spans="2:9" x14ac:dyDescent="0.25">
      <c r="B268" s="36" t="s">
        <v>164</v>
      </c>
      <c r="C268" s="37" t="s">
        <v>171</v>
      </c>
      <c r="D268" s="36" t="s">
        <v>622</v>
      </c>
      <c r="E268" s="36" t="s">
        <v>1068</v>
      </c>
      <c r="F268" s="36" t="s">
        <v>57</v>
      </c>
      <c r="H268" s="36" t="s">
        <v>1262</v>
      </c>
      <c r="I268" s="36" t="s">
        <v>554</v>
      </c>
    </row>
    <row r="269" spans="2:9" x14ac:dyDescent="0.25">
      <c r="B269" s="36" t="s">
        <v>164</v>
      </c>
      <c r="C269" s="37" t="s">
        <v>171</v>
      </c>
      <c r="D269" s="36" t="s">
        <v>622</v>
      </c>
      <c r="E269" s="36" t="s">
        <v>1069</v>
      </c>
      <c r="F269" s="36" t="s">
        <v>57</v>
      </c>
      <c r="H269" s="36" t="s">
        <v>1026</v>
      </c>
      <c r="I269" s="36" t="s">
        <v>57</v>
      </c>
    </row>
    <row r="270" spans="2:9" x14ac:dyDescent="0.25">
      <c r="B270" s="36" t="s">
        <v>164</v>
      </c>
      <c r="C270" s="37" t="s">
        <v>171</v>
      </c>
      <c r="D270" s="36" t="s">
        <v>622</v>
      </c>
      <c r="E270" s="36" t="s">
        <v>1070</v>
      </c>
      <c r="F270" s="36" t="s">
        <v>57</v>
      </c>
      <c r="H270" s="36" t="s">
        <v>1113</v>
      </c>
      <c r="I270" s="36" t="s">
        <v>57</v>
      </c>
    </row>
    <row r="271" spans="2:9" x14ac:dyDescent="0.25">
      <c r="B271" s="36" t="s">
        <v>164</v>
      </c>
      <c r="C271" s="37" t="s">
        <v>171</v>
      </c>
      <c r="D271" s="36" t="s">
        <v>622</v>
      </c>
      <c r="E271" s="36" t="s">
        <v>1071</v>
      </c>
      <c r="F271" s="36" t="s">
        <v>57</v>
      </c>
      <c r="H271" s="36" t="s">
        <v>850</v>
      </c>
      <c r="I271" s="36" t="s">
        <v>242</v>
      </c>
    </row>
    <row r="272" spans="2:9" x14ac:dyDescent="0.25">
      <c r="B272" s="36" t="s">
        <v>164</v>
      </c>
      <c r="C272" s="37" t="s">
        <v>171</v>
      </c>
      <c r="D272" s="36" t="s">
        <v>623</v>
      </c>
      <c r="E272" s="36" t="s">
        <v>1072</v>
      </c>
      <c r="F272" s="36" t="s">
        <v>466</v>
      </c>
      <c r="H272" s="36" t="s">
        <v>1027</v>
      </c>
      <c r="I272" s="36" t="s">
        <v>57</v>
      </c>
    </row>
    <row r="273" spans="2:9" x14ac:dyDescent="0.25">
      <c r="B273" s="36" t="s">
        <v>164</v>
      </c>
      <c r="C273" s="37" t="s">
        <v>171</v>
      </c>
      <c r="D273" s="36" t="s">
        <v>623</v>
      </c>
      <c r="E273" s="36" t="s">
        <v>1073</v>
      </c>
      <c r="F273" s="36" t="s">
        <v>466</v>
      </c>
      <c r="H273" s="36" t="s">
        <v>1263</v>
      </c>
      <c r="I273" s="36" t="s">
        <v>554</v>
      </c>
    </row>
    <row r="274" spans="2:9" x14ac:dyDescent="0.25">
      <c r="B274" s="36" t="s">
        <v>164</v>
      </c>
      <c r="C274" s="37" t="s">
        <v>171</v>
      </c>
      <c r="D274" s="36" t="s">
        <v>623</v>
      </c>
      <c r="E274" s="36" t="s">
        <v>1074</v>
      </c>
      <c r="F274" s="36" t="s">
        <v>466</v>
      </c>
      <c r="H274" s="36" t="s">
        <v>963</v>
      </c>
      <c r="I274" s="36" t="s">
        <v>360</v>
      </c>
    </row>
    <row r="275" spans="2:9" x14ac:dyDescent="0.25">
      <c r="B275" s="36" t="s">
        <v>164</v>
      </c>
      <c r="C275" s="37" t="s">
        <v>171</v>
      </c>
      <c r="D275" s="36" t="s">
        <v>623</v>
      </c>
      <c r="E275" s="36" t="s">
        <v>1075</v>
      </c>
      <c r="F275" s="36" t="s">
        <v>466</v>
      </c>
      <c r="H275" s="36" t="s">
        <v>1114</v>
      </c>
      <c r="I275" s="36" t="s">
        <v>57</v>
      </c>
    </row>
    <row r="276" spans="2:9" x14ac:dyDescent="0.25">
      <c r="B276" s="36" t="s">
        <v>164</v>
      </c>
      <c r="C276" s="37" t="s">
        <v>171</v>
      </c>
      <c r="D276" s="36" t="s">
        <v>623</v>
      </c>
      <c r="E276" s="36" t="s">
        <v>1076</v>
      </c>
      <c r="F276" s="36" t="s">
        <v>466</v>
      </c>
      <c r="H276" s="36" t="s">
        <v>851</v>
      </c>
      <c r="I276" s="36" t="s">
        <v>242</v>
      </c>
    </row>
    <row r="277" spans="2:9" x14ac:dyDescent="0.25">
      <c r="B277" s="36" t="s">
        <v>164</v>
      </c>
      <c r="C277" s="37" t="s">
        <v>171</v>
      </c>
      <c r="D277" s="36" t="s">
        <v>623</v>
      </c>
      <c r="E277" s="36" t="s">
        <v>1077</v>
      </c>
      <c r="F277" s="36" t="s">
        <v>57</v>
      </c>
      <c r="H277" s="36" t="s">
        <v>1028</v>
      </c>
      <c r="I277" s="36" t="s">
        <v>57</v>
      </c>
    </row>
    <row r="278" spans="2:9" x14ac:dyDescent="0.25">
      <c r="B278" s="36" t="s">
        <v>164</v>
      </c>
      <c r="C278" s="37" t="s">
        <v>171</v>
      </c>
      <c r="D278" s="36" t="s">
        <v>623</v>
      </c>
      <c r="E278" s="36" t="s">
        <v>1078</v>
      </c>
      <c r="F278" s="36" t="s">
        <v>57</v>
      </c>
      <c r="H278" s="36" t="s">
        <v>1264</v>
      </c>
      <c r="I278" s="36" t="s">
        <v>554</v>
      </c>
    </row>
    <row r="279" spans="2:9" x14ac:dyDescent="0.25">
      <c r="B279" s="36" t="s">
        <v>164</v>
      </c>
      <c r="C279" s="37" t="s">
        <v>171</v>
      </c>
      <c r="D279" s="36" t="s">
        <v>623</v>
      </c>
      <c r="E279" s="36" t="s">
        <v>1079</v>
      </c>
      <c r="F279" s="36" t="s">
        <v>57</v>
      </c>
      <c r="H279" s="36" t="s">
        <v>1115</v>
      </c>
      <c r="I279" s="36" t="s">
        <v>57</v>
      </c>
    </row>
    <row r="280" spans="2:9" x14ac:dyDescent="0.25">
      <c r="B280" s="36" t="s">
        <v>164</v>
      </c>
      <c r="C280" s="37" t="s">
        <v>171</v>
      </c>
      <c r="D280" s="36" t="s">
        <v>623</v>
      </c>
      <c r="E280" s="36" t="s">
        <v>1080</v>
      </c>
      <c r="F280" s="36" t="s">
        <v>57</v>
      </c>
      <c r="H280" s="36" t="s">
        <v>852</v>
      </c>
      <c r="I280" s="36" t="s">
        <v>242</v>
      </c>
    </row>
    <row r="281" spans="2:9" x14ac:dyDescent="0.25">
      <c r="B281" s="36" t="s">
        <v>164</v>
      </c>
      <c r="C281" s="37" t="s">
        <v>171</v>
      </c>
      <c r="D281" s="36" t="s">
        <v>623</v>
      </c>
      <c r="E281" s="36" t="s">
        <v>1081</v>
      </c>
      <c r="F281" s="36" t="s">
        <v>57</v>
      </c>
      <c r="H281" s="36" t="s">
        <v>964</v>
      </c>
      <c r="I281" s="36" t="s">
        <v>360</v>
      </c>
    </row>
    <row r="282" spans="2:9" x14ac:dyDescent="0.25">
      <c r="B282" s="36" t="s">
        <v>164</v>
      </c>
      <c r="C282" s="37" t="s">
        <v>171</v>
      </c>
      <c r="D282" s="36" t="s">
        <v>623</v>
      </c>
      <c r="E282" s="36" t="s">
        <v>1082</v>
      </c>
      <c r="F282" s="36" t="s">
        <v>57</v>
      </c>
      <c r="H282" s="36" t="s">
        <v>853</v>
      </c>
      <c r="I282" s="36" t="s">
        <v>57</v>
      </c>
    </row>
    <row r="283" spans="2:9" x14ac:dyDescent="0.25">
      <c r="B283" s="36" t="s">
        <v>164</v>
      </c>
      <c r="C283" s="37" t="s">
        <v>171</v>
      </c>
      <c r="D283" s="36" t="s">
        <v>623</v>
      </c>
      <c r="E283" s="36" t="s">
        <v>1083</v>
      </c>
      <c r="F283" s="36" t="s">
        <v>57</v>
      </c>
      <c r="H283" s="36" t="s">
        <v>1116</v>
      </c>
      <c r="I283" s="36" t="s">
        <v>57</v>
      </c>
    </row>
    <row r="284" spans="2:9" x14ac:dyDescent="0.25">
      <c r="B284" s="36" t="s">
        <v>164</v>
      </c>
      <c r="C284" s="37" t="s">
        <v>171</v>
      </c>
      <c r="D284" s="36" t="s">
        <v>623</v>
      </c>
      <c r="E284" s="36" t="s">
        <v>1084</v>
      </c>
      <c r="F284" s="36" t="s">
        <v>57</v>
      </c>
      <c r="H284" s="36" t="s">
        <v>1029</v>
      </c>
      <c r="I284" s="36" t="s">
        <v>57</v>
      </c>
    </row>
    <row r="285" spans="2:9" x14ac:dyDescent="0.25">
      <c r="B285" s="36" t="s">
        <v>164</v>
      </c>
      <c r="C285" s="37" t="s">
        <v>171</v>
      </c>
      <c r="D285" s="36" t="s">
        <v>623</v>
      </c>
      <c r="E285" s="36" t="s">
        <v>1085</v>
      </c>
      <c r="F285" s="36" t="s">
        <v>57</v>
      </c>
      <c r="H285" s="36" t="s">
        <v>1265</v>
      </c>
      <c r="I285" s="36" t="s">
        <v>554</v>
      </c>
    </row>
    <row r="286" spans="2:9" x14ac:dyDescent="0.25">
      <c r="B286" s="36" t="s">
        <v>164</v>
      </c>
      <c r="C286" s="37" t="s">
        <v>171</v>
      </c>
      <c r="D286" s="36" t="s">
        <v>623</v>
      </c>
      <c r="E286" s="36" t="s">
        <v>1086</v>
      </c>
      <c r="F286" s="36" t="s">
        <v>57</v>
      </c>
      <c r="H286" s="36" t="s">
        <v>965</v>
      </c>
      <c r="I286" s="36" t="s">
        <v>360</v>
      </c>
    </row>
    <row r="287" spans="2:9" x14ac:dyDescent="0.25">
      <c r="B287" s="36" t="s">
        <v>164</v>
      </c>
      <c r="C287" s="37" t="s">
        <v>171</v>
      </c>
      <c r="D287" s="36" t="s">
        <v>623</v>
      </c>
      <c r="E287" s="36" t="s">
        <v>942</v>
      </c>
      <c r="F287" s="36" t="s">
        <v>57</v>
      </c>
      <c r="H287" s="36" t="s">
        <v>854</v>
      </c>
      <c r="I287" s="36" t="s">
        <v>57</v>
      </c>
    </row>
    <row r="288" spans="2:9" x14ac:dyDescent="0.25">
      <c r="B288" s="36" t="s">
        <v>164</v>
      </c>
      <c r="C288" s="37" t="s">
        <v>171</v>
      </c>
      <c r="D288" s="36" t="s">
        <v>624</v>
      </c>
      <c r="E288" s="36" t="s">
        <v>1087</v>
      </c>
      <c r="F288" s="36" t="s">
        <v>466</v>
      </c>
      <c r="H288" s="36" t="s">
        <v>1117</v>
      </c>
      <c r="I288" s="36" t="s">
        <v>57</v>
      </c>
    </row>
    <row r="289" spans="2:9" x14ac:dyDescent="0.25">
      <c r="B289" s="36" t="s">
        <v>164</v>
      </c>
      <c r="C289" s="37" t="s">
        <v>171</v>
      </c>
      <c r="D289" s="36" t="s">
        <v>624</v>
      </c>
      <c r="E289" s="36" t="s">
        <v>1088</v>
      </c>
      <c r="F289" s="36" t="s">
        <v>466</v>
      </c>
      <c r="H289" s="36" t="s">
        <v>966</v>
      </c>
      <c r="I289" s="36" t="s">
        <v>360</v>
      </c>
    </row>
    <row r="290" spans="2:9" x14ac:dyDescent="0.25">
      <c r="B290" s="36" t="s">
        <v>164</v>
      </c>
      <c r="C290" s="37" t="s">
        <v>171</v>
      </c>
      <c r="D290" s="36" t="s">
        <v>624</v>
      </c>
      <c r="E290" s="36" t="s">
        <v>1089</v>
      </c>
      <c r="F290" s="36" t="s">
        <v>466</v>
      </c>
      <c r="H290" s="36" t="s">
        <v>1266</v>
      </c>
      <c r="I290" s="36" t="s">
        <v>554</v>
      </c>
    </row>
    <row r="291" spans="2:9" x14ac:dyDescent="0.25">
      <c r="B291" s="36" t="s">
        <v>164</v>
      </c>
      <c r="C291" s="37" t="s">
        <v>171</v>
      </c>
      <c r="D291" s="36" t="s">
        <v>624</v>
      </c>
      <c r="E291" s="36" t="s">
        <v>1090</v>
      </c>
      <c r="F291" s="36" t="s">
        <v>466</v>
      </c>
      <c r="H291" s="36" t="s">
        <v>1118</v>
      </c>
      <c r="I291" s="36" t="s">
        <v>57</v>
      </c>
    </row>
    <row r="292" spans="2:9" x14ac:dyDescent="0.25">
      <c r="B292" s="36" t="s">
        <v>164</v>
      </c>
      <c r="C292" s="37" t="s">
        <v>171</v>
      </c>
      <c r="D292" s="36" t="s">
        <v>624</v>
      </c>
      <c r="E292" s="36" t="s">
        <v>1091</v>
      </c>
      <c r="F292" s="36" t="s">
        <v>466</v>
      </c>
      <c r="H292" s="36" t="s">
        <v>967</v>
      </c>
      <c r="I292" s="36" t="s">
        <v>360</v>
      </c>
    </row>
    <row r="293" spans="2:9" x14ac:dyDescent="0.25">
      <c r="B293" s="36" t="s">
        <v>164</v>
      </c>
      <c r="C293" s="37" t="s">
        <v>171</v>
      </c>
      <c r="D293" s="36" t="s">
        <v>624</v>
      </c>
      <c r="E293" s="36" t="s">
        <v>1092</v>
      </c>
      <c r="F293" s="36" t="s">
        <v>466</v>
      </c>
      <c r="H293" s="36" t="s">
        <v>1267</v>
      </c>
      <c r="I293" s="36" t="s">
        <v>554</v>
      </c>
    </row>
    <row r="294" spans="2:9" x14ac:dyDescent="0.25">
      <c r="B294" s="36" t="s">
        <v>164</v>
      </c>
      <c r="C294" s="37" t="s">
        <v>171</v>
      </c>
      <c r="D294" s="36" t="s">
        <v>624</v>
      </c>
      <c r="E294" s="36" t="s">
        <v>1093</v>
      </c>
      <c r="F294" s="36" t="s">
        <v>466</v>
      </c>
      <c r="H294" s="36" t="s">
        <v>855</v>
      </c>
      <c r="I294" s="36" t="s">
        <v>57</v>
      </c>
    </row>
    <row r="295" spans="2:9" x14ac:dyDescent="0.25">
      <c r="B295" s="36" t="s">
        <v>164</v>
      </c>
      <c r="C295" s="37" t="s">
        <v>171</v>
      </c>
      <c r="D295" s="36" t="s">
        <v>624</v>
      </c>
      <c r="E295" s="36" t="s">
        <v>1094</v>
      </c>
      <c r="F295" s="36" t="s">
        <v>466</v>
      </c>
      <c r="H295" s="36" t="s">
        <v>856</v>
      </c>
      <c r="I295" s="36" t="s">
        <v>57</v>
      </c>
    </row>
    <row r="296" spans="2:9" x14ac:dyDescent="0.25">
      <c r="B296" s="36" t="s">
        <v>164</v>
      </c>
      <c r="C296" s="37" t="s">
        <v>171</v>
      </c>
      <c r="D296" s="36" t="s">
        <v>624</v>
      </c>
      <c r="E296" s="36" t="s">
        <v>1095</v>
      </c>
      <c r="F296" s="36" t="s">
        <v>466</v>
      </c>
      <c r="H296" s="36" t="s">
        <v>968</v>
      </c>
      <c r="I296" s="36" t="s">
        <v>57</v>
      </c>
    </row>
    <row r="297" spans="2:9" x14ac:dyDescent="0.25">
      <c r="B297" s="36" t="s">
        <v>164</v>
      </c>
      <c r="C297" s="37" t="s">
        <v>171</v>
      </c>
      <c r="D297" s="36" t="s">
        <v>624</v>
      </c>
      <c r="E297" s="36" t="s">
        <v>1096</v>
      </c>
      <c r="F297" s="36" t="s">
        <v>57</v>
      </c>
      <c r="H297" s="36" t="s">
        <v>1268</v>
      </c>
      <c r="I297" s="36" t="s">
        <v>554</v>
      </c>
    </row>
    <row r="298" spans="2:9" x14ac:dyDescent="0.25">
      <c r="B298" s="36" t="s">
        <v>164</v>
      </c>
      <c r="C298" s="37" t="s">
        <v>171</v>
      </c>
      <c r="D298" s="36" t="s">
        <v>624</v>
      </c>
      <c r="E298" s="36" t="s">
        <v>1097</v>
      </c>
      <c r="F298" s="36" t="s">
        <v>57</v>
      </c>
      <c r="H298" s="36" t="s">
        <v>969</v>
      </c>
      <c r="I298" s="36" t="s">
        <v>57</v>
      </c>
    </row>
    <row r="299" spans="2:9" x14ac:dyDescent="0.25">
      <c r="B299" s="36" t="s">
        <v>164</v>
      </c>
      <c r="C299" s="37" t="s">
        <v>171</v>
      </c>
      <c r="D299" s="36" t="s">
        <v>624</v>
      </c>
      <c r="E299" s="36" t="s">
        <v>1098</v>
      </c>
      <c r="F299" s="36" t="s">
        <v>57</v>
      </c>
      <c r="H299" s="36" t="s">
        <v>857</v>
      </c>
      <c r="I299" s="36" t="s">
        <v>57</v>
      </c>
    </row>
    <row r="300" spans="2:9" x14ac:dyDescent="0.25">
      <c r="B300" s="36" t="s">
        <v>164</v>
      </c>
      <c r="C300" s="37" t="s">
        <v>171</v>
      </c>
      <c r="D300" s="36" t="s">
        <v>624</v>
      </c>
      <c r="E300" s="36" t="s">
        <v>1099</v>
      </c>
      <c r="F300" s="36" t="s">
        <v>57</v>
      </c>
      <c r="H300" s="36" t="s">
        <v>1269</v>
      </c>
      <c r="I300" s="36" t="s">
        <v>554</v>
      </c>
    </row>
    <row r="301" spans="2:9" x14ac:dyDescent="0.25">
      <c r="B301" s="36" t="s">
        <v>164</v>
      </c>
      <c r="C301" s="37" t="s">
        <v>171</v>
      </c>
      <c r="D301" s="36" t="s">
        <v>624</v>
      </c>
      <c r="E301" s="36" t="s">
        <v>1100</v>
      </c>
      <c r="F301" s="36" t="s">
        <v>57</v>
      </c>
      <c r="H301" s="36" t="s">
        <v>1270</v>
      </c>
      <c r="I301" s="36" t="s">
        <v>554</v>
      </c>
    </row>
    <row r="302" spans="2:9" x14ac:dyDescent="0.25">
      <c r="B302" s="36" t="s">
        <v>164</v>
      </c>
      <c r="C302" s="37" t="s">
        <v>171</v>
      </c>
      <c r="D302" s="36" t="s">
        <v>624</v>
      </c>
      <c r="E302" s="36" t="s">
        <v>1101</v>
      </c>
      <c r="F302" s="36" t="s">
        <v>57</v>
      </c>
      <c r="H302" s="36" t="s">
        <v>858</v>
      </c>
      <c r="I302" s="36" t="s">
        <v>57</v>
      </c>
    </row>
    <row r="303" spans="2:9" x14ac:dyDescent="0.25">
      <c r="B303" s="36" t="s">
        <v>164</v>
      </c>
      <c r="C303" s="37" t="s">
        <v>171</v>
      </c>
      <c r="D303" s="36" t="s">
        <v>624</v>
      </c>
      <c r="E303" s="36" t="s">
        <v>1102</v>
      </c>
      <c r="F303" s="36" t="s">
        <v>57</v>
      </c>
      <c r="H303" s="36" t="s">
        <v>970</v>
      </c>
      <c r="I303" s="36" t="s">
        <v>57</v>
      </c>
    </row>
    <row r="304" spans="2:9" x14ac:dyDescent="0.25">
      <c r="B304" s="36" t="s">
        <v>164</v>
      </c>
      <c r="C304" s="37" t="s">
        <v>171</v>
      </c>
      <c r="D304" s="36" t="s">
        <v>624</v>
      </c>
      <c r="E304" s="36" t="s">
        <v>1103</v>
      </c>
      <c r="F304" s="36" t="s">
        <v>57</v>
      </c>
      <c r="H304" s="36" t="s">
        <v>971</v>
      </c>
      <c r="I304" s="36" t="s">
        <v>57</v>
      </c>
    </row>
    <row r="305" spans="2:9" x14ac:dyDescent="0.25">
      <c r="B305" s="36" t="s">
        <v>164</v>
      </c>
      <c r="C305" s="37" t="s">
        <v>171</v>
      </c>
      <c r="D305" s="36" t="s">
        <v>624</v>
      </c>
      <c r="E305" s="36" t="s">
        <v>1104</v>
      </c>
      <c r="F305" s="36" t="s">
        <v>57</v>
      </c>
      <c r="H305" s="36" t="s">
        <v>859</v>
      </c>
      <c r="I305" s="36" t="s">
        <v>57</v>
      </c>
    </row>
    <row r="306" spans="2:9" x14ac:dyDescent="0.25">
      <c r="B306" s="36" t="s">
        <v>164</v>
      </c>
      <c r="C306" s="37" t="s">
        <v>171</v>
      </c>
      <c r="D306" s="36" t="s">
        <v>624</v>
      </c>
      <c r="E306" s="36" t="s">
        <v>1105</v>
      </c>
      <c r="F306" s="36" t="s">
        <v>57</v>
      </c>
      <c r="H306" s="36" t="s">
        <v>1271</v>
      </c>
      <c r="I306" s="36" t="s">
        <v>554</v>
      </c>
    </row>
    <row r="307" spans="2:9" x14ac:dyDescent="0.25">
      <c r="B307" s="36" t="s">
        <v>164</v>
      </c>
      <c r="C307" s="37" t="s">
        <v>171</v>
      </c>
      <c r="D307" s="36" t="s">
        <v>624</v>
      </c>
      <c r="E307" s="36" t="s">
        <v>1106</v>
      </c>
      <c r="F307" s="36" t="s">
        <v>57</v>
      </c>
      <c r="H307" s="36" t="s">
        <v>972</v>
      </c>
      <c r="I307" s="36" t="s">
        <v>57</v>
      </c>
    </row>
    <row r="308" spans="2:9" x14ac:dyDescent="0.25">
      <c r="B308" s="36" t="s">
        <v>164</v>
      </c>
      <c r="C308" s="37" t="s">
        <v>171</v>
      </c>
      <c r="D308" s="36" t="s">
        <v>625</v>
      </c>
      <c r="E308" s="36" t="s">
        <v>1107</v>
      </c>
      <c r="F308" s="36" t="s">
        <v>466</v>
      </c>
      <c r="H308" s="36" t="s">
        <v>860</v>
      </c>
      <c r="I308" s="36" t="s">
        <v>57</v>
      </c>
    </row>
    <row r="309" spans="2:9" x14ac:dyDescent="0.25">
      <c r="B309" s="36" t="s">
        <v>164</v>
      </c>
      <c r="C309" s="37" t="s">
        <v>171</v>
      </c>
      <c r="D309" s="36" t="s">
        <v>625</v>
      </c>
      <c r="E309" s="36" t="s">
        <v>1108</v>
      </c>
      <c r="F309" s="36" t="s">
        <v>498</v>
      </c>
      <c r="H309" s="36" t="s">
        <v>1272</v>
      </c>
      <c r="I309" s="36" t="s">
        <v>554</v>
      </c>
    </row>
    <row r="310" spans="2:9" x14ac:dyDescent="0.25">
      <c r="B310" s="36" t="s">
        <v>164</v>
      </c>
      <c r="C310" s="37" t="s">
        <v>171</v>
      </c>
      <c r="D310" s="36" t="s">
        <v>625</v>
      </c>
      <c r="E310" s="36" t="s">
        <v>1109</v>
      </c>
      <c r="F310" s="36" t="s">
        <v>498</v>
      </c>
      <c r="H310" s="36" t="s">
        <v>861</v>
      </c>
      <c r="I310" s="36" t="s">
        <v>57</v>
      </c>
    </row>
    <row r="311" spans="2:9" x14ac:dyDescent="0.25">
      <c r="B311" s="36" t="s">
        <v>164</v>
      </c>
      <c r="C311" s="37" t="s">
        <v>171</v>
      </c>
      <c r="D311" s="36" t="s">
        <v>625</v>
      </c>
      <c r="E311" s="36" t="s">
        <v>1110</v>
      </c>
      <c r="F311" s="36" t="s">
        <v>498</v>
      </c>
      <c r="H311" s="36" t="s">
        <v>1273</v>
      </c>
      <c r="I311" s="36" t="s">
        <v>57</v>
      </c>
    </row>
    <row r="312" spans="2:9" x14ac:dyDescent="0.25">
      <c r="B312" s="36" t="s">
        <v>164</v>
      </c>
      <c r="C312" s="37" t="s">
        <v>171</v>
      </c>
      <c r="D312" s="36" t="s">
        <v>625</v>
      </c>
      <c r="E312" s="36" t="s">
        <v>1111</v>
      </c>
      <c r="F312" s="36" t="s">
        <v>498</v>
      </c>
      <c r="H312" s="36" t="s">
        <v>1274</v>
      </c>
      <c r="I312" s="36" t="s">
        <v>57</v>
      </c>
    </row>
    <row r="313" spans="2:9" x14ac:dyDescent="0.25">
      <c r="B313" s="36" t="s">
        <v>164</v>
      </c>
      <c r="C313" s="37" t="s">
        <v>171</v>
      </c>
      <c r="D313" s="36" t="s">
        <v>625</v>
      </c>
      <c r="E313" s="36" t="s">
        <v>1112</v>
      </c>
      <c r="F313" s="36" t="s">
        <v>499</v>
      </c>
      <c r="H313" s="36" t="s">
        <v>862</v>
      </c>
      <c r="I313" s="36" t="s">
        <v>57</v>
      </c>
    </row>
    <row r="314" spans="2:9" x14ac:dyDescent="0.25">
      <c r="B314" s="36" t="s">
        <v>164</v>
      </c>
      <c r="C314" s="37" t="s">
        <v>171</v>
      </c>
      <c r="D314" s="36" t="s">
        <v>625</v>
      </c>
      <c r="E314" s="36" t="s">
        <v>1113</v>
      </c>
      <c r="F314" s="36" t="s">
        <v>57</v>
      </c>
      <c r="H314" s="36" t="s">
        <v>863</v>
      </c>
      <c r="I314" s="36" t="s">
        <v>57</v>
      </c>
    </row>
    <row r="315" spans="2:9" x14ac:dyDescent="0.25">
      <c r="B315" s="36" t="s">
        <v>164</v>
      </c>
      <c r="C315" s="37" t="s">
        <v>171</v>
      </c>
      <c r="D315" s="36" t="s">
        <v>625</v>
      </c>
      <c r="E315" s="36" t="s">
        <v>1114</v>
      </c>
      <c r="F315" s="36" t="s">
        <v>57</v>
      </c>
      <c r="H315" s="36" t="s">
        <v>1275</v>
      </c>
      <c r="I315" s="36" t="s">
        <v>57</v>
      </c>
    </row>
    <row r="316" spans="2:9" x14ac:dyDescent="0.25">
      <c r="B316" s="36" t="s">
        <v>164</v>
      </c>
      <c r="C316" s="37" t="s">
        <v>171</v>
      </c>
      <c r="D316" s="36" t="s">
        <v>625</v>
      </c>
      <c r="E316" s="36" t="s">
        <v>1115</v>
      </c>
      <c r="F316" s="36" t="s">
        <v>57</v>
      </c>
      <c r="H316" s="36" t="s">
        <v>1276</v>
      </c>
      <c r="I316" s="36" t="s">
        <v>57</v>
      </c>
    </row>
    <row r="317" spans="2:9" x14ac:dyDescent="0.25">
      <c r="B317" s="36" t="s">
        <v>164</v>
      </c>
      <c r="C317" s="37" t="s">
        <v>171</v>
      </c>
      <c r="D317" s="36" t="s">
        <v>625</v>
      </c>
      <c r="E317" s="36" t="s">
        <v>1116</v>
      </c>
      <c r="F317" s="36" t="s">
        <v>57</v>
      </c>
      <c r="H317" s="36" t="s">
        <v>1277</v>
      </c>
      <c r="I317" s="36" t="s">
        <v>57</v>
      </c>
    </row>
    <row r="318" spans="2:9" x14ac:dyDescent="0.25">
      <c r="B318" s="36" t="s">
        <v>164</v>
      </c>
      <c r="C318" s="37" t="s">
        <v>171</v>
      </c>
      <c r="D318" s="36" t="s">
        <v>625</v>
      </c>
      <c r="E318" s="36" t="s">
        <v>1117</v>
      </c>
      <c r="F318" s="36" t="s">
        <v>57</v>
      </c>
      <c r="H318" s="36" t="s">
        <v>1278</v>
      </c>
      <c r="I318" s="36" t="s">
        <v>57</v>
      </c>
    </row>
    <row r="319" spans="2:9" x14ac:dyDescent="0.25">
      <c r="B319" s="36" t="s">
        <v>164</v>
      </c>
      <c r="C319" s="37" t="s">
        <v>171</v>
      </c>
      <c r="D319" s="36" t="s">
        <v>625</v>
      </c>
      <c r="E319" s="36" t="s">
        <v>1118</v>
      </c>
      <c r="F319" s="36" t="s">
        <v>57</v>
      </c>
      <c r="H319" s="36" t="s">
        <v>1279</v>
      </c>
      <c r="I319" s="36" t="s">
        <v>57</v>
      </c>
    </row>
    <row r="320" spans="2:9" x14ac:dyDescent="0.25">
      <c r="B320" s="36" t="s">
        <v>164</v>
      </c>
      <c r="C320" s="37" t="s">
        <v>171</v>
      </c>
      <c r="D320" s="36" t="s">
        <v>626</v>
      </c>
      <c r="E320" s="36" t="s">
        <v>1119</v>
      </c>
      <c r="F320" s="36" t="s">
        <v>466</v>
      </c>
      <c r="H320" s="36" t="s">
        <v>1280</v>
      </c>
      <c r="I320" s="36" t="s">
        <v>57</v>
      </c>
    </row>
    <row r="321" spans="2:9" x14ac:dyDescent="0.25">
      <c r="B321" s="36" t="s">
        <v>164</v>
      </c>
      <c r="C321" s="37" t="s">
        <v>171</v>
      </c>
      <c r="D321" s="36" t="s">
        <v>626</v>
      </c>
      <c r="E321" s="36" t="s">
        <v>1120</v>
      </c>
      <c r="F321" s="36" t="s">
        <v>466</v>
      </c>
      <c r="H321" s="36" t="s">
        <v>973</v>
      </c>
      <c r="I321" s="36" t="s">
        <v>358</v>
      </c>
    </row>
    <row r="322" spans="2:9" x14ac:dyDescent="0.25">
      <c r="B322" s="36" t="s">
        <v>164</v>
      </c>
      <c r="C322" s="37" t="s">
        <v>171</v>
      </c>
      <c r="D322" s="36" t="s">
        <v>626</v>
      </c>
      <c r="E322" s="36" t="s">
        <v>1121</v>
      </c>
      <c r="F322" s="36" t="s">
        <v>466</v>
      </c>
      <c r="H322" s="36" t="s">
        <v>1030</v>
      </c>
      <c r="I322" s="36" t="s">
        <v>445</v>
      </c>
    </row>
    <row r="323" spans="2:9" x14ac:dyDescent="0.25">
      <c r="B323" s="36" t="s">
        <v>164</v>
      </c>
      <c r="C323" s="37" t="s">
        <v>171</v>
      </c>
      <c r="D323" s="36" t="s">
        <v>626</v>
      </c>
      <c r="E323" s="36" t="s">
        <v>1122</v>
      </c>
      <c r="F323" s="36" t="s">
        <v>466</v>
      </c>
      <c r="H323" s="36" t="s">
        <v>1119</v>
      </c>
      <c r="I323" s="36" t="s">
        <v>466</v>
      </c>
    </row>
    <row r="324" spans="2:9" x14ac:dyDescent="0.25">
      <c r="B324" s="36" t="s">
        <v>164</v>
      </c>
      <c r="C324" s="37" t="s">
        <v>171</v>
      </c>
      <c r="D324" s="36" t="s">
        <v>626</v>
      </c>
      <c r="E324" s="36" t="s">
        <v>1123</v>
      </c>
      <c r="F324" s="36" t="s">
        <v>466</v>
      </c>
      <c r="H324" s="36" t="s">
        <v>864</v>
      </c>
      <c r="I324" s="36" t="s">
        <v>305</v>
      </c>
    </row>
    <row r="325" spans="2:9" x14ac:dyDescent="0.25">
      <c r="B325" s="36" t="s">
        <v>164</v>
      </c>
      <c r="C325" s="37" t="s">
        <v>171</v>
      </c>
      <c r="D325" s="36" t="s">
        <v>626</v>
      </c>
      <c r="E325" s="36" t="s">
        <v>1124</v>
      </c>
      <c r="F325" s="36" t="s">
        <v>466</v>
      </c>
      <c r="H325" s="36" t="s">
        <v>974</v>
      </c>
      <c r="I325" s="36" t="s">
        <v>358</v>
      </c>
    </row>
    <row r="326" spans="2:9" x14ac:dyDescent="0.25">
      <c r="B326" s="36" t="s">
        <v>164</v>
      </c>
      <c r="C326" s="37" t="s">
        <v>171</v>
      </c>
      <c r="D326" s="36" t="s">
        <v>626</v>
      </c>
      <c r="E326" s="36" t="s">
        <v>1125</v>
      </c>
      <c r="F326" s="36" t="s">
        <v>466</v>
      </c>
      <c r="H326" s="36" t="s">
        <v>1031</v>
      </c>
      <c r="I326" s="36" t="s">
        <v>445</v>
      </c>
    </row>
    <row r="327" spans="2:9" x14ac:dyDescent="0.25">
      <c r="B327" s="36" t="s">
        <v>164</v>
      </c>
      <c r="C327" s="37" t="s">
        <v>171</v>
      </c>
      <c r="D327" s="36" t="s">
        <v>626</v>
      </c>
      <c r="E327" s="36" t="s">
        <v>1126</v>
      </c>
      <c r="F327" s="36" t="s">
        <v>466</v>
      </c>
      <c r="H327" s="36" t="s">
        <v>865</v>
      </c>
      <c r="I327" s="36" t="s">
        <v>305</v>
      </c>
    </row>
    <row r="328" spans="2:9" x14ac:dyDescent="0.25">
      <c r="B328" s="36" t="s">
        <v>164</v>
      </c>
      <c r="C328" s="37" t="s">
        <v>171</v>
      </c>
      <c r="D328" s="36" t="s">
        <v>626</v>
      </c>
      <c r="E328" s="36" t="s">
        <v>1127</v>
      </c>
      <c r="F328" s="36" t="s">
        <v>57</v>
      </c>
      <c r="H328" s="36" t="s">
        <v>1120</v>
      </c>
      <c r="I328" s="36" t="s">
        <v>466</v>
      </c>
    </row>
    <row r="329" spans="2:9" x14ac:dyDescent="0.25">
      <c r="B329" s="36" t="s">
        <v>164</v>
      </c>
      <c r="C329" s="37" t="s">
        <v>171</v>
      </c>
      <c r="D329" s="36" t="s">
        <v>626</v>
      </c>
      <c r="E329" s="36" t="s">
        <v>1128</v>
      </c>
      <c r="F329" s="36" t="s">
        <v>57</v>
      </c>
      <c r="H329" s="36" t="s">
        <v>1032</v>
      </c>
      <c r="I329" s="36" t="s">
        <v>445</v>
      </c>
    </row>
    <row r="330" spans="2:9" x14ac:dyDescent="0.25">
      <c r="B330" s="36" t="s">
        <v>164</v>
      </c>
      <c r="C330" s="37" t="s">
        <v>171</v>
      </c>
      <c r="D330" s="36" t="s">
        <v>626</v>
      </c>
      <c r="E330" s="36" t="s">
        <v>1129</v>
      </c>
      <c r="F330" s="36" t="s">
        <v>57</v>
      </c>
      <c r="H330" s="36" t="s">
        <v>866</v>
      </c>
      <c r="I330" s="36" t="s">
        <v>242</v>
      </c>
    </row>
    <row r="331" spans="2:9" x14ac:dyDescent="0.25">
      <c r="B331" s="36" t="s">
        <v>164</v>
      </c>
      <c r="C331" s="37" t="s">
        <v>171</v>
      </c>
      <c r="D331" s="36" t="s">
        <v>626</v>
      </c>
      <c r="E331" s="36" t="s">
        <v>1130</v>
      </c>
      <c r="F331" s="36" t="s">
        <v>57</v>
      </c>
      <c r="H331" s="36" t="s">
        <v>975</v>
      </c>
      <c r="I331" s="36" t="s">
        <v>360</v>
      </c>
    </row>
    <row r="332" spans="2:9" x14ac:dyDescent="0.25">
      <c r="B332" s="36" t="s">
        <v>164</v>
      </c>
      <c r="C332" s="37" t="s">
        <v>171</v>
      </c>
      <c r="D332" s="36" t="s">
        <v>626</v>
      </c>
      <c r="E332" s="36" t="s">
        <v>1131</v>
      </c>
      <c r="F332" s="36" t="s">
        <v>57</v>
      </c>
      <c r="H332" s="36" t="s">
        <v>1121</v>
      </c>
      <c r="I332" s="36" t="s">
        <v>466</v>
      </c>
    </row>
    <row r="333" spans="2:9" x14ac:dyDescent="0.25">
      <c r="B333" s="36" t="s">
        <v>164</v>
      </c>
      <c r="C333" s="37" t="s">
        <v>171</v>
      </c>
      <c r="D333" s="36" t="s">
        <v>626</v>
      </c>
      <c r="E333" s="36" t="s">
        <v>1132</v>
      </c>
      <c r="F333" s="36" t="s">
        <v>57</v>
      </c>
      <c r="H333" s="36" t="s">
        <v>1033</v>
      </c>
      <c r="I333" s="36" t="s">
        <v>445</v>
      </c>
    </row>
    <row r="334" spans="2:9" x14ac:dyDescent="0.25">
      <c r="B334" s="36" t="s">
        <v>164</v>
      </c>
      <c r="C334" s="37" t="s">
        <v>171</v>
      </c>
      <c r="D334" s="36" t="s">
        <v>626</v>
      </c>
      <c r="E334" s="36" t="s">
        <v>1133</v>
      </c>
      <c r="F334" s="36" t="s">
        <v>57</v>
      </c>
      <c r="H334" s="36" t="s">
        <v>1122</v>
      </c>
      <c r="I334" s="36" t="s">
        <v>466</v>
      </c>
    </row>
    <row r="335" spans="2:9" x14ac:dyDescent="0.25">
      <c r="B335" s="36" t="s">
        <v>164</v>
      </c>
      <c r="C335" s="37" t="s">
        <v>171</v>
      </c>
      <c r="D335" s="36" t="s">
        <v>626</v>
      </c>
      <c r="E335" s="36" t="s">
        <v>1134</v>
      </c>
      <c r="F335" s="36" t="s">
        <v>57</v>
      </c>
      <c r="H335" s="36" t="s">
        <v>867</v>
      </c>
      <c r="I335" s="36" t="s">
        <v>242</v>
      </c>
    </row>
    <row r="336" spans="2:9" x14ac:dyDescent="0.25">
      <c r="B336" s="36" t="s">
        <v>164</v>
      </c>
      <c r="C336" s="37" t="s">
        <v>171</v>
      </c>
      <c r="D336" s="36" t="s">
        <v>626</v>
      </c>
      <c r="E336" s="36" t="s">
        <v>1135</v>
      </c>
      <c r="F336" s="36" t="s">
        <v>57</v>
      </c>
      <c r="H336" s="36" t="s">
        <v>976</v>
      </c>
      <c r="I336" s="36" t="s">
        <v>360</v>
      </c>
    </row>
    <row r="337" spans="2:9" x14ac:dyDescent="0.25">
      <c r="B337" s="36" t="s">
        <v>164</v>
      </c>
      <c r="C337" s="37" t="s">
        <v>171</v>
      </c>
      <c r="D337" s="36" t="s">
        <v>626</v>
      </c>
      <c r="E337" s="36" t="s">
        <v>1136</v>
      </c>
      <c r="F337" s="36" t="s">
        <v>57</v>
      </c>
      <c r="H337" s="36" t="s">
        <v>1034</v>
      </c>
      <c r="I337" s="36" t="s">
        <v>445</v>
      </c>
    </row>
    <row r="338" spans="2:9" x14ac:dyDescent="0.25">
      <c r="B338" s="36" t="s">
        <v>164</v>
      </c>
      <c r="C338" s="37" t="s">
        <v>171</v>
      </c>
      <c r="D338" s="36" t="s">
        <v>626</v>
      </c>
      <c r="E338" s="36" t="s">
        <v>1137</v>
      </c>
      <c r="F338" s="36" t="s">
        <v>57</v>
      </c>
      <c r="H338" s="36" t="s">
        <v>1123</v>
      </c>
      <c r="I338" s="36" t="s">
        <v>466</v>
      </c>
    </row>
    <row r="339" spans="2:9" x14ac:dyDescent="0.25">
      <c r="B339" s="36" t="s">
        <v>164</v>
      </c>
      <c r="C339" s="37" t="s">
        <v>171</v>
      </c>
      <c r="D339" s="36" t="s">
        <v>626</v>
      </c>
      <c r="E339" s="36" t="s">
        <v>1138</v>
      </c>
      <c r="F339" s="36" t="s">
        <v>57</v>
      </c>
      <c r="H339" s="36" t="s">
        <v>868</v>
      </c>
      <c r="I339" s="36" t="s">
        <v>242</v>
      </c>
    </row>
    <row r="340" spans="2:9" x14ac:dyDescent="0.25">
      <c r="B340" s="36" t="s">
        <v>164</v>
      </c>
      <c r="C340" s="37" t="s">
        <v>171</v>
      </c>
      <c r="D340" s="36" t="s">
        <v>626</v>
      </c>
      <c r="E340" s="36" t="s">
        <v>1139</v>
      </c>
      <c r="F340" s="36" t="s">
        <v>57</v>
      </c>
      <c r="H340" s="36" t="s">
        <v>977</v>
      </c>
      <c r="I340" s="36" t="s">
        <v>360</v>
      </c>
    </row>
    <row r="341" spans="2:9" x14ac:dyDescent="0.25">
      <c r="B341" s="36" t="s">
        <v>164</v>
      </c>
      <c r="C341" s="37" t="s">
        <v>171</v>
      </c>
      <c r="D341" s="36" t="s">
        <v>627</v>
      </c>
      <c r="E341" s="36" t="s">
        <v>1140</v>
      </c>
      <c r="F341" s="36" t="s">
        <v>466</v>
      </c>
      <c r="H341" s="36" t="s">
        <v>869</v>
      </c>
      <c r="I341" s="36" t="s">
        <v>242</v>
      </c>
    </row>
    <row r="342" spans="2:9" x14ac:dyDescent="0.25">
      <c r="B342" s="36" t="s">
        <v>164</v>
      </c>
      <c r="C342" s="37" t="s">
        <v>171</v>
      </c>
      <c r="D342" s="36" t="s">
        <v>627</v>
      </c>
      <c r="E342" s="36" t="s">
        <v>1141</v>
      </c>
      <c r="F342" s="36" t="s">
        <v>466</v>
      </c>
      <c r="H342" s="36" t="s">
        <v>1124</v>
      </c>
      <c r="I342" s="36" t="s">
        <v>466</v>
      </c>
    </row>
    <row r="343" spans="2:9" x14ac:dyDescent="0.25">
      <c r="B343" s="36" t="s">
        <v>164</v>
      </c>
      <c r="C343" s="37" t="s">
        <v>171</v>
      </c>
      <c r="D343" s="36" t="s">
        <v>627</v>
      </c>
      <c r="E343" s="36" t="s">
        <v>1142</v>
      </c>
      <c r="F343" s="36" t="s">
        <v>466</v>
      </c>
      <c r="H343" s="36" t="s">
        <v>1035</v>
      </c>
      <c r="I343" s="36" t="s">
        <v>57</v>
      </c>
    </row>
    <row r="344" spans="2:9" x14ac:dyDescent="0.25">
      <c r="B344" s="36" t="s">
        <v>164</v>
      </c>
      <c r="C344" s="37" t="s">
        <v>171</v>
      </c>
      <c r="D344" s="36" t="s">
        <v>627</v>
      </c>
      <c r="E344" s="36" t="s">
        <v>1143</v>
      </c>
      <c r="F344" s="36" t="s">
        <v>466</v>
      </c>
      <c r="H344" s="36" t="s">
        <v>978</v>
      </c>
      <c r="I344" s="36" t="s">
        <v>57</v>
      </c>
    </row>
    <row r="345" spans="2:9" x14ac:dyDescent="0.25">
      <c r="B345" s="36" t="s">
        <v>164</v>
      </c>
      <c r="C345" s="37" t="s">
        <v>171</v>
      </c>
      <c r="D345" s="36" t="s">
        <v>627</v>
      </c>
      <c r="E345" s="36" t="s">
        <v>1144</v>
      </c>
      <c r="F345" s="36" t="s">
        <v>57</v>
      </c>
      <c r="H345" s="36" t="s">
        <v>979</v>
      </c>
      <c r="I345" s="36" t="s">
        <v>57</v>
      </c>
    </row>
    <row r="346" spans="2:9" x14ac:dyDescent="0.25">
      <c r="B346" s="36" t="s">
        <v>164</v>
      </c>
      <c r="C346" s="37" t="s">
        <v>171</v>
      </c>
      <c r="D346" s="36" t="s">
        <v>627</v>
      </c>
      <c r="E346" s="36" t="s">
        <v>1145</v>
      </c>
      <c r="F346" s="36" t="s">
        <v>57</v>
      </c>
      <c r="H346" s="36" t="s">
        <v>870</v>
      </c>
      <c r="I346" s="36" t="s">
        <v>251</v>
      </c>
    </row>
    <row r="347" spans="2:9" x14ac:dyDescent="0.25">
      <c r="B347" s="36" t="s">
        <v>164</v>
      </c>
      <c r="C347" s="37" t="s">
        <v>171</v>
      </c>
      <c r="D347" s="36" t="s">
        <v>627</v>
      </c>
      <c r="E347" s="36" t="s">
        <v>1146</v>
      </c>
      <c r="F347" s="36" t="s">
        <v>57</v>
      </c>
      <c r="H347" s="36" t="s">
        <v>1036</v>
      </c>
      <c r="I347" s="36" t="s">
        <v>57</v>
      </c>
    </row>
    <row r="348" spans="2:9" x14ac:dyDescent="0.25">
      <c r="B348" s="36" t="s">
        <v>164</v>
      </c>
      <c r="C348" s="37" t="s">
        <v>171</v>
      </c>
      <c r="D348" s="36" t="s">
        <v>627</v>
      </c>
      <c r="E348" s="36" t="s">
        <v>1147</v>
      </c>
      <c r="F348" s="36" t="s">
        <v>57</v>
      </c>
      <c r="H348" s="36" t="s">
        <v>1125</v>
      </c>
      <c r="I348" s="36" t="s">
        <v>466</v>
      </c>
    </row>
    <row r="349" spans="2:9" x14ac:dyDescent="0.25">
      <c r="B349" s="36" t="s">
        <v>164</v>
      </c>
      <c r="C349" s="37" t="s">
        <v>171</v>
      </c>
      <c r="D349" s="36" t="s">
        <v>627</v>
      </c>
      <c r="E349" s="36" t="s">
        <v>1148</v>
      </c>
      <c r="F349" s="36" t="s">
        <v>57</v>
      </c>
      <c r="H349" s="36" t="s">
        <v>980</v>
      </c>
      <c r="I349" s="36" t="s">
        <v>57</v>
      </c>
    </row>
    <row r="350" spans="2:9" x14ac:dyDescent="0.25">
      <c r="B350" s="36" t="s">
        <v>164</v>
      </c>
      <c r="C350" s="37" t="s">
        <v>171</v>
      </c>
      <c r="D350" s="36" t="s">
        <v>627</v>
      </c>
      <c r="E350" s="36" t="s">
        <v>1149</v>
      </c>
      <c r="F350" s="36" t="s">
        <v>57</v>
      </c>
      <c r="H350" s="36" t="s">
        <v>871</v>
      </c>
      <c r="I350" s="36" t="s">
        <v>57</v>
      </c>
    </row>
    <row r="351" spans="2:9" x14ac:dyDescent="0.25">
      <c r="B351" s="36" t="s">
        <v>164</v>
      </c>
      <c r="C351" s="37" t="s">
        <v>171</v>
      </c>
      <c r="D351" s="36" t="s">
        <v>627</v>
      </c>
      <c r="E351" s="36" t="s">
        <v>1150</v>
      </c>
      <c r="F351" s="36" t="s">
        <v>57</v>
      </c>
      <c r="H351" s="36" t="s">
        <v>1126</v>
      </c>
      <c r="I351" s="36" t="s">
        <v>466</v>
      </c>
    </row>
    <row r="352" spans="2:9" x14ac:dyDescent="0.25">
      <c r="B352" s="36" t="s">
        <v>164</v>
      </c>
      <c r="C352" s="37" t="s">
        <v>171</v>
      </c>
      <c r="D352" s="36" t="s">
        <v>627</v>
      </c>
      <c r="E352" s="36" t="s">
        <v>1151</v>
      </c>
      <c r="F352" s="36" t="s">
        <v>57</v>
      </c>
      <c r="H352" s="36" t="s">
        <v>1037</v>
      </c>
      <c r="I352" s="36" t="s">
        <v>57</v>
      </c>
    </row>
    <row r="353" spans="2:9" x14ac:dyDescent="0.25">
      <c r="B353" s="36" t="s">
        <v>164</v>
      </c>
      <c r="C353" s="37" t="s">
        <v>171</v>
      </c>
      <c r="D353" s="36" t="s">
        <v>627</v>
      </c>
      <c r="E353" s="36" t="s">
        <v>1152</v>
      </c>
      <c r="F353" s="36" t="s">
        <v>57</v>
      </c>
      <c r="H353" s="36" t="s">
        <v>981</v>
      </c>
      <c r="I353" s="36" t="s">
        <v>57</v>
      </c>
    </row>
    <row r="354" spans="2:9" x14ac:dyDescent="0.25">
      <c r="B354" s="36" t="s">
        <v>164</v>
      </c>
      <c r="C354" s="37" t="s">
        <v>171</v>
      </c>
      <c r="D354" s="36" t="s">
        <v>627</v>
      </c>
      <c r="E354" s="36" t="s">
        <v>1153</v>
      </c>
      <c r="F354" s="36" t="s">
        <v>57</v>
      </c>
      <c r="H354" s="36" t="s">
        <v>1038</v>
      </c>
      <c r="I354" s="36" t="s">
        <v>57</v>
      </c>
    </row>
    <row r="355" spans="2:9" x14ac:dyDescent="0.25">
      <c r="B355" s="36" t="s">
        <v>164</v>
      </c>
      <c r="C355" s="37" t="s">
        <v>171</v>
      </c>
      <c r="D355" s="36" t="s">
        <v>627</v>
      </c>
      <c r="E355" s="36" t="s">
        <v>1154</v>
      </c>
      <c r="F355" s="36" t="s">
        <v>57</v>
      </c>
      <c r="H355" s="36" t="s">
        <v>1127</v>
      </c>
      <c r="I355" s="36" t="s">
        <v>57</v>
      </c>
    </row>
    <row r="356" spans="2:9" x14ac:dyDescent="0.25">
      <c r="B356" s="36" t="s">
        <v>164</v>
      </c>
      <c r="C356" s="37" t="s">
        <v>171</v>
      </c>
      <c r="D356" s="36" t="s">
        <v>627</v>
      </c>
      <c r="E356" s="36" t="s">
        <v>1155</v>
      </c>
      <c r="F356" s="36" t="s">
        <v>57</v>
      </c>
      <c r="H356" s="36" t="s">
        <v>872</v>
      </c>
      <c r="I356" s="36" t="s">
        <v>57</v>
      </c>
    </row>
    <row r="357" spans="2:9" x14ac:dyDescent="0.25">
      <c r="B357" s="36" t="s">
        <v>164</v>
      </c>
      <c r="C357" s="37" t="s">
        <v>171</v>
      </c>
      <c r="D357" s="36" t="s">
        <v>627</v>
      </c>
      <c r="E357" s="36" t="s">
        <v>1156</v>
      </c>
      <c r="F357" s="36" t="s">
        <v>57</v>
      </c>
      <c r="H357" s="36" t="s">
        <v>982</v>
      </c>
      <c r="I357" s="36" t="s">
        <v>57</v>
      </c>
    </row>
    <row r="358" spans="2:9" x14ac:dyDescent="0.25">
      <c r="B358" s="36" t="s">
        <v>164</v>
      </c>
      <c r="C358" s="37" t="s">
        <v>171</v>
      </c>
      <c r="D358" s="36" t="s">
        <v>627</v>
      </c>
      <c r="E358" s="36" t="s">
        <v>1157</v>
      </c>
      <c r="F358" s="36" t="s">
        <v>57</v>
      </c>
      <c r="H358" s="36" t="s">
        <v>873</v>
      </c>
      <c r="I358" s="36" t="s">
        <v>57</v>
      </c>
    </row>
    <row r="359" spans="2:9" x14ac:dyDescent="0.25">
      <c r="B359" s="36" t="s">
        <v>164</v>
      </c>
      <c r="C359" s="37" t="s">
        <v>171</v>
      </c>
      <c r="D359" s="36" t="s">
        <v>627</v>
      </c>
      <c r="E359" s="36" t="s">
        <v>1158</v>
      </c>
      <c r="F359" s="36" t="s">
        <v>57</v>
      </c>
      <c r="H359" s="36" t="s">
        <v>1039</v>
      </c>
      <c r="I359" s="36" t="s">
        <v>57</v>
      </c>
    </row>
    <row r="360" spans="2:9" x14ac:dyDescent="0.25">
      <c r="B360" s="36" t="s">
        <v>164</v>
      </c>
      <c r="C360" s="37" t="s">
        <v>171</v>
      </c>
      <c r="D360" s="36" t="s">
        <v>628</v>
      </c>
      <c r="E360" s="36" t="s">
        <v>1159</v>
      </c>
      <c r="F360" s="36" t="s">
        <v>466</v>
      </c>
      <c r="H360" s="36" t="s">
        <v>1128</v>
      </c>
      <c r="I360" s="36" t="s">
        <v>57</v>
      </c>
    </row>
    <row r="361" spans="2:9" x14ac:dyDescent="0.25">
      <c r="B361" s="36" t="s">
        <v>164</v>
      </c>
      <c r="C361" s="37" t="s">
        <v>171</v>
      </c>
      <c r="D361" s="36" t="s">
        <v>628</v>
      </c>
      <c r="E361" s="36" t="s">
        <v>1160</v>
      </c>
      <c r="F361" s="36" t="s">
        <v>466</v>
      </c>
      <c r="H361" s="36" t="s">
        <v>1040</v>
      </c>
      <c r="I361" s="36" t="s">
        <v>57</v>
      </c>
    </row>
    <row r="362" spans="2:9" x14ac:dyDescent="0.25">
      <c r="B362" s="36" t="s">
        <v>164</v>
      </c>
      <c r="C362" s="37" t="s">
        <v>171</v>
      </c>
      <c r="D362" s="36" t="s">
        <v>628</v>
      </c>
      <c r="E362" s="36" t="s">
        <v>1161</v>
      </c>
      <c r="F362" s="36" t="s">
        <v>466</v>
      </c>
      <c r="H362" s="36" t="s">
        <v>1129</v>
      </c>
      <c r="I362" s="36" t="s">
        <v>57</v>
      </c>
    </row>
    <row r="363" spans="2:9" x14ac:dyDescent="0.25">
      <c r="B363" s="36" t="s">
        <v>164</v>
      </c>
      <c r="C363" s="37" t="s">
        <v>171</v>
      </c>
      <c r="D363" s="36" t="s">
        <v>628</v>
      </c>
      <c r="E363" s="36" t="s">
        <v>1162</v>
      </c>
      <c r="F363" s="36" t="s">
        <v>57</v>
      </c>
      <c r="H363" s="36" t="s">
        <v>874</v>
      </c>
      <c r="I363" s="36" t="s">
        <v>57</v>
      </c>
    </row>
    <row r="364" spans="2:9" x14ac:dyDescent="0.25">
      <c r="B364" s="36" t="s">
        <v>164</v>
      </c>
      <c r="C364" s="37" t="s">
        <v>171</v>
      </c>
      <c r="D364" s="36" t="s">
        <v>628</v>
      </c>
      <c r="E364" s="36" t="s">
        <v>1163</v>
      </c>
      <c r="F364" s="36" t="s">
        <v>57</v>
      </c>
      <c r="H364" s="36" t="s">
        <v>875</v>
      </c>
      <c r="I364" s="36" t="s">
        <v>57</v>
      </c>
    </row>
    <row r="365" spans="2:9" x14ac:dyDescent="0.25">
      <c r="B365" s="36" t="s">
        <v>164</v>
      </c>
      <c r="C365" s="37" t="s">
        <v>171</v>
      </c>
      <c r="D365" s="36" t="s">
        <v>628</v>
      </c>
      <c r="E365" s="36" t="s">
        <v>1164</v>
      </c>
      <c r="F365" s="36" t="s">
        <v>57</v>
      </c>
      <c r="H365" s="36" t="s">
        <v>1041</v>
      </c>
      <c r="I365" s="36" t="s">
        <v>57</v>
      </c>
    </row>
    <row r="366" spans="2:9" x14ac:dyDescent="0.25">
      <c r="B366" s="36" t="s">
        <v>164</v>
      </c>
      <c r="C366" s="37" t="s">
        <v>171</v>
      </c>
      <c r="D366" s="36" t="s">
        <v>628</v>
      </c>
      <c r="E366" s="36" t="s">
        <v>1165</v>
      </c>
      <c r="F366" s="36" t="s">
        <v>57</v>
      </c>
      <c r="H366" s="36" t="s">
        <v>1130</v>
      </c>
      <c r="I366" s="36" t="s">
        <v>57</v>
      </c>
    </row>
    <row r="367" spans="2:9" x14ac:dyDescent="0.25">
      <c r="B367" s="36" t="s">
        <v>164</v>
      </c>
      <c r="C367" s="37" t="s">
        <v>171</v>
      </c>
      <c r="D367" s="36" t="s">
        <v>628</v>
      </c>
      <c r="E367" s="36" t="s">
        <v>1166</v>
      </c>
      <c r="F367" s="36" t="s">
        <v>57</v>
      </c>
      <c r="H367" s="36" t="s">
        <v>1131</v>
      </c>
      <c r="I367" s="36" t="s">
        <v>57</v>
      </c>
    </row>
    <row r="368" spans="2:9" x14ac:dyDescent="0.25">
      <c r="B368" s="36" t="s">
        <v>164</v>
      </c>
      <c r="C368" s="37" t="s">
        <v>171</v>
      </c>
      <c r="D368" s="36" t="s">
        <v>628</v>
      </c>
      <c r="E368" s="36" t="s">
        <v>1167</v>
      </c>
      <c r="F368" s="36" t="s">
        <v>57</v>
      </c>
      <c r="H368" s="36" t="s">
        <v>1042</v>
      </c>
      <c r="I368" s="36" t="s">
        <v>57</v>
      </c>
    </row>
    <row r="369" spans="2:9" x14ac:dyDescent="0.25">
      <c r="B369" s="36" t="s">
        <v>164</v>
      </c>
      <c r="C369" s="37" t="s">
        <v>171</v>
      </c>
      <c r="D369" s="36" t="s">
        <v>628</v>
      </c>
      <c r="E369" s="36" t="s">
        <v>1168</v>
      </c>
      <c r="F369" s="36" t="s">
        <v>57</v>
      </c>
      <c r="H369" s="36" t="s">
        <v>1132</v>
      </c>
      <c r="I369" s="36" t="s">
        <v>57</v>
      </c>
    </row>
    <row r="370" spans="2:9" x14ac:dyDescent="0.25">
      <c r="B370" s="36" t="s">
        <v>164</v>
      </c>
      <c r="C370" s="37" t="s">
        <v>171</v>
      </c>
      <c r="D370" s="36" t="s">
        <v>628</v>
      </c>
      <c r="E370" s="36" t="s">
        <v>1169</v>
      </c>
      <c r="F370" s="36" t="s">
        <v>57</v>
      </c>
      <c r="H370" s="36" t="s">
        <v>1133</v>
      </c>
      <c r="I370" s="36" t="s">
        <v>57</v>
      </c>
    </row>
    <row r="371" spans="2:9" x14ac:dyDescent="0.25">
      <c r="B371" s="36" t="s">
        <v>164</v>
      </c>
      <c r="C371" s="37" t="s">
        <v>171</v>
      </c>
      <c r="D371" s="36" t="s">
        <v>628</v>
      </c>
      <c r="E371" s="36" t="s">
        <v>1170</v>
      </c>
      <c r="F371" s="36" t="s">
        <v>57</v>
      </c>
      <c r="H371" s="36" t="s">
        <v>1134</v>
      </c>
      <c r="I371" s="36" t="s">
        <v>57</v>
      </c>
    </row>
    <row r="372" spans="2:9" x14ac:dyDescent="0.25">
      <c r="B372" s="36" t="s">
        <v>164</v>
      </c>
      <c r="C372" s="37" t="s">
        <v>171</v>
      </c>
      <c r="D372" s="36" t="s">
        <v>628</v>
      </c>
      <c r="E372" s="36" t="s">
        <v>1171</v>
      </c>
      <c r="F372" s="36" t="s">
        <v>57</v>
      </c>
      <c r="H372" s="36" t="s">
        <v>1135</v>
      </c>
      <c r="I372" s="36" t="s">
        <v>57</v>
      </c>
    </row>
    <row r="373" spans="2:9" x14ac:dyDescent="0.25">
      <c r="B373" s="36" t="s">
        <v>164</v>
      </c>
      <c r="C373" s="37" t="s">
        <v>171</v>
      </c>
      <c r="D373" s="36" t="s">
        <v>628</v>
      </c>
      <c r="E373" s="36" t="s">
        <v>1172</v>
      </c>
      <c r="F373" s="36" t="s">
        <v>57</v>
      </c>
      <c r="H373" s="36" t="s">
        <v>1136</v>
      </c>
      <c r="I373" s="36" t="s">
        <v>57</v>
      </c>
    </row>
    <row r="374" spans="2:9" x14ac:dyDescent="0.25">
      <c r="B374" s="36" t="s">
        <v>164</v>
      </c>
      <c r="C374" s="37" t="s">
        <v>171</v>
      </c>
      <c r="D374" s="36" t="s">
        <v>628</v>
      </c>
      <c r="E374" s="36" t="s">
        <v>1173</v>
      </c>
      <c r="F374" s="36" t="s">
        <v>57</v>
      </c>
      <c r="H374" s="36" t="s">
        <v>1137</v>
      </c>
      <c r="I374" s="36" t="s">
        <v>57</v>
      </c>
    </row>
    <row r="375" spans="2:9" x14ac:dyDescent="0.25">
      <c r="B375" s="36" t="s">
        <v>164</v>
      </c>
      <c r="C375" s="37" t="s">
        <v>171</v>
      </c>
      <c r="D375" s="36" t="s">
        <v>628</v>
      </c>
      <c r="E375" s="36" t="s">
        <v>1174</v>
      </c>
      <c r="F375" s="36" t="s">
        <v>57</v>
      </c>
      <c r="H375" s="36" t="s">
        <v>1138</v>
      </c>
      <c r="I375" s="36" t="s">
        <v>57</v>
      </c>
    </row>
    <row r="376" spans="2:9" x14ac:dyDescent="0.25">
      <c r="B376" s="36" t="s">
        <v>164</v>
      </c>
      <c r="C376" s="37" t="s">
        <v>171</v>
      </c>
      <c r="D376" s="36" t="s">
        <v>628</v>
      </c>
      <c r="E376" s="36" t="s">
        <v>1175</v>
      </c>
      <c r="F376" s="36" t="s">
        <v>57</v>
      </c>
      <c r="H376" s="36" t="s">
        <v>1139</v>
      </c>
      <c r="I376" s="36" t="s">
        <v>57</v>
      </c>
    </row>
    <row r="377" spans="2:9" x14ac:dyDescent="0.25">
      <c r="B377" s="36" t="s">
        <v>164</v>
      </c>
      <c r="C377" s="37" t="s">
        <v>171</v>
      </c>
      <c r="D377" s="36" t="s">
        <v>628</v>
      </c>
      <c r="E377" s="36" t="s">
        <v>1176</v>
      </c>
      <c r="F377" s="36" t="s">
        <v>57</v>
      </c>
      <c r="H377" s="36" t="s">
        <v>1043</v>
      </c>
      <c r="I377" s="36" t="s">
        <v>445</v>
      </c>
    </row>
    <row r="378" spans="2:9" x14ac:dyDescent="0.25">
      <c r="B378" s="36" t="s">
        <v>164</v>
      </c>
      <c r="C378" s="37" t="s">
        <v>171</v>
      </c>
      <c r="D378" s="36" t="s">
        <v>629</v>
      </c>
      <c r="E378" s="36" t="s">
        <v>1177</v>
      </c>
      <c r="F378" s="36" t="s">
        <v>466</v>
      </c>
      <c r="H378" s="36" t="s">
        <v>1140</v>
      </c>
      <c r="I378" s="36" t="s">
        <v>466</v>
      </c>
    </row>
    <row r="379" spans="2:9" x14ac:dyDescent="0.25">
      <c r="B379" s="36" t="s">
        <v>164</v>
      </c>
      <c r="C379" s="37" t="s">
        <v>171</v>
      </c>
      <c r="D379" s="36" t="s">
        <v>629</v>
      </c>
      <c r="E379" s="36" t="s">
        <v>1178</v>
      </c>
      <c r="F379" s="36" t="s">
        <v>466</v>
      </c>
      <c r="H379" s="36" t="s">
        <v>876</v>
      </c>
      <c r="I379" s="36" t="s">
        <v>305</v>
      </c>
    </row>
    <row r="380" spans="2:9" x14ac:dyDescent="0.25">
      <c r="B380" s="36" t="s">
        <v>164</v>
      </c>
      <c r="C380" s="37" t="s">
        <v>171</v>
      </c>
      <c r="D380" s="36" t="s">
        <v>629</v>
      </c>
      <c r="E380" s="36" t="s">
        <v>1179</v>
      </c>
      <c r="F380" s="36" t="s">
        <v>466</v>
      </c>
      <c r="H380" s="36" t="s">
        <v>877</v>
      </c>
      <c r="I380" s="36" t="s">
        <v>247</v>
      </c>
    </row>
    <row r="381" spans="2:9" x14ac:dyDescent="0.25">
      <c r="B381" s="36" t="s">
        <v>164</v>
      </c>
      <c r="C381" s="37" t="s">
        <v>171</v>
      </c>
      <c r="D381" s="36" t="s">
        <v>629</v>
      </c>
      <c r="E381" s="36" t="s">
        <v>1180</v>
      </c>
      <c r="F381" s="36" t="s">
        <v>466</v>
      </c>
      <c r="H381" s="36" t="s">
        <v>1141</v>
      </c>
      <c r="I381" s="36" t="s">
        <v>466</v>
      </c>
    </row>
    <row r="382" spans="2:9" x14ac:dyDescent="0.25">
      <c r="B382" s="36" t="s">
        <v>164</v>
      </c>
      <c r="C382" s="37" t="s">
        <v>171</v>
      </c>
      <c r="D382" s="36" t="s">
        <v>629</v>
      </c>
      <c r="E382" s="36" t="s">
        <v>1181</v>
      </c>
      <c r="F382" s="36" t="s">
        <v>498</v>
      </c>
      <c r="H382" s="36" t="s">
        <v>1044</v>
      </c>
      <c r="I382" s="36" t="s">
        <v>445</v>
      </c>
    </row>
    <row r="383" spans="2:9" x14ac:dyDescent="0.25">
      <c r="B383" s="36" t="s">
        <v>164</v>
      </c>
      <c r="C383" s="37" t="s">
        <v>171</v>
      </c>
      <c r="D383" s="36" t="s">
        <v>629</v>
      </c>
      <c r="E383" s="36" t="s">
        <v>1182</v>
      </c>
      <c r="F383" s="36" t="s">
        <v>498</v>
      </c>
      <c r="H383" s="36" t="s">
        <v>1045</v>
      </c>
      <c r="I383" s="36" t="s">
        <v>445</v>
      </c>
    </row>
    <row r="384" spans="2:9" x14ac:dyDescent="0.25">
      <c r="B384" s="36" t="s">
        <v>164</v>
      </c>
      <c r="C384" s="37" t="s">
        <v>171</v>
      </c>
      <c r="D384" s="36" t="s">
        <v>629</v>
      </c>
      <c r="E384" s="36" t="s">
        <v>1183</v>
      </c>
      <c r="F384" s="36" t="s">
        <v>498</v>
      </c>
      <c r="H384" s="36" t="s">
        <v>1142</v>
      </c>
      <c r="I384" s="36" t="s">
        <v>466</v>
      </c>
    </row>
    <row r="385" spans="2:9" x14ac:dyDescent="0.25">
      <c r="B385" s="36" t="s">
        <v>164</v>
      </c>
      <c r="C385" s="37" t="s">
        <v>171</v>
      </c>
      <c r="D385" s="36" t="s">
        <v>629</v>
      </c>
      <c r="E385" s="36" t="s">
        <v>1184</v>
      </c>
      <c r="F385" s="36" t="s">
        <v>498</v>
      </c>
      <c r="H385" s="36" t="s">
        <v>878</v>
      </c>
      <c r="I385" s="36" t="s">
        <v>247</v>
      </c>
    </row>
    <row r="386" spans="2:9" x14ac:dyDescent="0.25">
      <c r="B386" s="36" t="s">
        <v>164</v>
      </c>
      <c r="C386" s="37" t="s">
        <v>171</v>
      </c>
      <c r="D386" s="36" t="s">
        <v>629</v>
      </c>
      <c r="E386" s="36" t="s">
        <v>1185</v>
      </c>
      <c r="F386" s="36" t="s">
        <v>499</v>
      </c>
      <c r="H386" s="36" t="s">
        <v>1046</v>
      </c>
      <c r="I386" s="36" t="s">
        <v>445</v>
      </c>
    </row>
    <row r="387" spans="2:9" x14ac:dyDescent="0.25">
      <c r="B387" s="36" t="s">
        <v>164</v>
      </c>
      <c r="C387" s="37" t="s">
        <v>171</v>
      </c>
      <c r="D387" s="36" t="s">
        <v>629</v>
      </c>
      <c r="E387" s="36" t="s">
        <v>1186</v>
      </c>
      <c r="F387" s="36" t="s">
        <v>499</v>
      </c>
      <c r="H387" s="36" t="s">
        <v>1143</v>
      </c>
      <c r="I387" s="36" t="s">
        <v>466</v>
      </c>
    </row>
    <row r="388" spans="2:9" x14ac:dyDescent="0.25">
      <c r="B388" s="36" t="s">
        <v>164</v>
      </c>
      <c r="C388" s="37" t="s">
        <v>171</v>
      </c>
      <c r="D388" s="36" t="s">
        <v>629</v>
      </c>
      <c r="E388" s="36" t="s">
        <v>1187</v>
      </c>
      <c r="F388" s="36" t="s">
        <v>499</v>
      </c>
      <c r="H388" s="36" t="s">
        <v>879</v>
      </c>
      <c r="I388" s="36" t="s">
        <v>247</v>
      </c>
    </row>
    <row r="389" spans="2:9" x14ac:dyDescent="0.25">
      <c r="B389" s="36" t="s">
        <v>164</v>
      </c>
      <c r="C389" s="37" t="s">
        <v>171</v>
      </c>
      <c r="D389" s="36" t="s">
        <v>629</v>
      </c>
      <c r="E389" s="36" t="s">
        <v>1188</v>
      </c>
      <c r="F389" s="36" t="s">
        <v>499</v>
      </c>
      <c r="H389" s="36" t="s">
        <v>1047</v>
      </c>
      <c r="I389" s="36" t="s">
        <v>445</v>
      </c>
    </row>
    <row r="390" spans="2:9" x14ac:dyDescent="0.25">
      <c r="B390" s="36" t="s">
        <v>164</v>
      </c>
      <c r="C390" s="37" t="s">
        <v>171</v>
      </c>
      <c r="D390" s="36" t="s">
        <v>629</v>
      </c>
      <c r="E390" s="36" t="s">
        <v>1189</v>
      </c>
      <c r="F390" s="36" t="s">
        <v>57</v>
      </c>
      <c r="H390" s="36" t="s">
        <v>1144</v>
      </c>
      <c r="I390" s="36" t="s">
        <v>57</v>
      </c>
    </row>
    <row r="391" spans="2:9" x14ac:dyDescent="0.25">
      <c r="B391" s="36" t="s">
        <v>164</v>
      </c>
      <c r="C391" s="37" t="s">
        <v>171</v>
      </c>
      <c r="D391" s="36" t="s">
        <v>629</v>
      </c>
      <c r="E391" s="36" t="s">
        <v>1190</v>
      </c>
      <c r="F391" s="36" t="s">
        <v>57</v>
      </c>
      <c r="H391" s="36" t="s">
        <v>880</v>
      </c>
      <c r="I391" s="36" t="s">
        <v>242</v>
      </c>
    </row>
    <row r="392" spans="2:9" x14ac:dyDescent="0.25">
      <c r="B392" s="36" t="s">
        <v>164</v>
      </c>
      <c r="C392" s="37" t="s">
        <v>171</v>
      </c>
      <c r="D392" s="36" t="s">
        <v>629</v>
      </c>
      <c r="E392" s="36" t="s">
        <v>1191</v>
      </c>
      <c r="F392" s="36" t="s">
        <v>57</v>
      </c>
      <c r="H392" s="36" t="s">
        <v>1048</v>
      </c>
      <c r="I392" s="36" t="s">
        <v>57</v>
      </c>
    </row>
    <row r="393" spans="2:9" x14ac:dyDescent="0.25">
      <c r="B393" s="36" t="s">
        <v>164</v>
      </c>
      <c r="C393" s="37" t="s">
        <v>171</v>
      </c>
      <c r="D393" s="36" t="s">
        <v>629</v>
      </c>
      <c r="E393" s="36" t="s">
        <v>1192</v>
      </c>
      <c r="F393" s="36" t="s">
        <v>57</v>
      </c>
      <c r="H393" s="36" t="s">
        <v>1145</v>
      </c>
      <c r="I393" s="36" t="s">
        <v>57</v>
      </c>
    </row>
    <row r="394" spans="2:9" x14ac:dyDescent="0.25">
      <c r="B394" s="36" t="s">
        <v>164</v>
      </c>
      <c r="C394" s="37" t="s">
        <v>171</v>
      </c>
      <c r="D394" s="36" t="s">
        <v>629</v>
      </c>
      <c r="E394" s="36" t="s">
        <v>1193</v>
      </c>
      <c r="F394" s="36" t="s">
        <v>57</v>
      </c>
      <c r="H394" s="36" t="s">
        <v>881</v>
      </c>
      <c r="I394" s="36" t="s">
        <v>242</v>
      </c>
    </row>
    <row r="395" spans="2:9" x14ac:dyDescent="0.25">
      <c r="B395" s="36" t="s">
        <v>164</v>
      </c>
      <c r="C395" s="37" t="s">
        <v>171</v>
      </c>
      <c r="D395" s="36" t="s">
        <v>629</v>
      </c>
      <c r="E395" s="36" t="s">
        <v>1194</v>
      </c>
      <c r="F395" s="36" t="s">
        <v>57</v>
      </c>
      <c r="H395" s="36" t="s">
        <v>1049</v>
      </c>
      <c r="I395" s="36" t="s">
        <v>57</v>
      </c>
    </row>
    <row r="396" spans="2:9" x14ac:dyDescent="0.25">
      <c r="B396" s="36" t="s">
        <v>164</v>
      </c>
      <c r="C396" s="37" t="s">
        <v>171</v>
      </c>
      <c r="D396" s="36" t="s">
        <v>629</v>
      </c>
      <c r="E396" s="36" t="s">
        <v>1195</v>
      </c>
      <c r="F396" s="36" t="s">
        <v>57</v>
      </c>
      <c r="H396" s="36" t="s">
        <v>882</v>
      </c>
      <c r="I396" s="36" t="s">
        <v>251</v>
      </c>
    </row>
    <row r="397" spans="2:9" x14ac:dyDescent="0.25">
      <c r="B397" s="36" t="s">
        <v>164</v>
      </c>
      <c r="C397" s="37" t="s">
        <v>171</v>
      </c>
      <c r="D397" s="36" t="s">
        <v>629</v>
      </c>
      <c r="E397" s="36" t="s">
        <v>1196</v>
      </c>
      <c r="F397" s="36" t="s">
        <v>57</v>
      </c>
      <c r="H397" s="36" t="s">
        <v>1146</v>
      </c>
      <c r="I397" s="36" t="s">
        <v>57</v>
      </c>
    </row>
    <row r="398" spans="2:9" x14ac:dyDescent="0.25">
      <c r="B398" s="36" t="s">
        <v>164</v>
      </c>
      <c r="C398" s="37" t="s">
        <v>171</v>
      </c>
      <c r="D398" s="36" t="s">
        <v>629</v>
      </c>
      <c r="E398" s="36" t="s">
        <v>1197</v>
      </c>
      <c r="F398" s="36" t="s">
        <v>57</v>
      </c>
      <c r="H398" s="36" t="s">
        <v>1050</v>
      </c>
      <c r="I398" s="36" t="s">
        <v>57</v>
      </c>
    </row>
    <row r="399" spans="2:9" x14ac:dyDescent="0.25">
      <c r="B399" s="36" t="s">
        <v>164</v>
      </c>
      <c r="C399" s="37" t="s">
        <v>171</v>
      </c>
      <c r="D399" s="36" t="s">
        <v>629</v>
      </c>
      <c r="E399" s="36" t="s">
        <v>1198</v>
      </c>
      <c r="F399" s="36" t="s">
        <v>57</v>
      </c>
      <c r="H399" s="36" t="s">
        <v>1147</v>
      </c>
      <c r="I399" s="36" t="s">
        <v>57</v>
      </c>
    </row>
    <row r="400" spans="2:9" x14ac:dyDescent="0.25">
      <c r="B400" s="36" t="s">
        <v>164</v>
      </c>
      <c r="C400" s="37" t="s">
        <v>171</v>
      </c>
      <c r="D400" s="36" t="s">
        <v>629</v>
      </c>
      <c r="E400" s="36" t="s">
        <v>1199</v>
      </c>
      <c r="F400" s="36" t="s">
        <v>57</v>
      </c>
      <c r="H400" s="36" t="s">
        <v>883</v>
      </c>
      <c r="I400" s="36" t="s">
        <v>251</v>
      </c>
    </row>
    <row r="401" spans="2:9" x14ac:dyDescent="0.25">
      <c r="B401" s="36" t="s">
        <v>165</v>
      </c>
      <c r="C401" s="37" t="s">
        <v>172</v>
      </c>
      <c r="D401" s="36" t="s">
        <v>630</v>
      </c>
      <c r="E401" s="36" t="s">
        <v>1200</v>
      </c>
      <c r="F401" s="36" t="s">
        <v>554</v>
      </c>
      <c r="H401" s="36" t="s">
        <v>1051</v>
      </c>
      <c r="I401" s="36" t="s">
        <v>57</v>
      </c>
    </row>
    <row r="402" spans="2:9" x14ac:dyDescent="0.25">
      <c r="B402" s="36" t="s">
        <v>165</v>
      </c>
      <c r="C402" s="37" t="s">
        <v>172</v>
      </c>
      <c r="D402" s="36" t="s">
        <v>630</v>
      </c>
      <c r="E402" s="36" t="s">
        <v>1201</v>
      </c>
      <c r="F402" s="36" t="s">
        <v>554</v>
      </c>
      <c r="H402" s="36" t="s">
        <v>884</v>
      </c>
      <c r="I402" s="36" t="s">
        <v>251</v>
      </c>
    </row>
    <row r="403" spans="2:9" x14ac:dyDescent="0.25">
      <c r="B403" s="36" t="s">
        <v>165</v>
      </c>
      <c r="C403" s="37" t="s">
        <v>172</v>
      </c>
      <c r="D403" s="36" t="s">
        <v>630</v>
      </c>
      <c r="E403" s="36" t="s">
        <v>1202</v>
      </c>
      <c r="F403" s="36" t="s">
        <v>554</v>
      </c>
      <c r="H403" s="36" t="s">
        <v>1148</v>
      </c>
      <c r="I403" s="36" t="s">
        <v>57</v>
      </c>
    </row>
    <row r="404" spans="2:9" x14ac:dyDescent="0.25">
      <c r="B404" s="36" t="s">
        <v>165</v>
      </c>
      <c r="C404" s="37" t="s">
        <v>172</v>
      </c>
      <c r="D404" s="36" t="s">
        <v>630</v>
      </c>
      <c r="E404" s="36" t="s">
        <v>1203</v>
      </c>
      <c r="F404" s="36" t="s">
        <v>554</v>
      </c>
      <c r="H404" s="36" t="s">
        <v>1149</v>
      </c>
      <c r="I404" s="36" t="s">
        <v>57</v>
      </c>
    </row>
    <row r="405" spans="2:9" x14ac:dyDescent="0.25">
      <c r="B405" s="36" t="s">
        <v>165</v>
      </c>
      <c r="C405" s="37" t="s">
        <v>172</v>
      </c>
      <c r="D405" s="36" t="s">
        <v>630</v>
      </c>
      <c r="E405" s="36" t="s">
        <v>1204</v>
      </c>
      <c r="F405" s="36" t="s">
        <v>554</v>
      </c>
      <c r="H405" s="36" t="s">
        <v>1052</v>
      </c>
      <c r="I405" s="36" t="s">
        <v>57</v>
      </c>
    </row>
    <row r="406" spans="2:9" x14ac:dyDescent="0.25">
      <c r="B406" s="36" t="s">
        <v>165</v>
      </c>
      <c r="C406" s="37" t="s">
        <v>172</v>
      </c>
      <c r="D406" s="36" t="s">
        <v>630</v>
      </c>
      <c r="E406" s="36" t="s">
        <v>1205</v>
      </c>
      <c r="F406" s="36" t="s">
        <v>554</v>
      </c>
      <c r="H406" s="36" t="s">
        <v>885</v>
      </c>
      <c r="I406" s="36" t="s">
        <v>251</v>
      </c>
    </row>
    <row r="407" spans="2:9" x14ac:dyDescent="0.25">
      <c r="B407" s="36" t="s">
        <v>165</v>
      </c>
      <c r="C407" s="37" t="s">
        <v>172</v>
      </c>
      <c r="D407" s="36" t="s">
        <v>630</v>
      </c>
      <c r="E407" s="36" t="s">
        <v>1206</v>
      </c>
      <c r="F407" s="36" t="s">
        <v>554</v>
      </c>
      <c r="H407" s="36" t="s">
        <v>1150</v>
      </c>
      <c r="I407" s="36" t="s">
        <v>57</v>
      </c>
    </row>
    <row r="408" spans="2:9" x14ac:dyDescent="0.25">
      <c r="B408" s="36" t="s">
        <v>165</v>
      </c>
      <c r="C408" s="37" t="s">
        <v>172</v>
      </c>
      <c r="D408" s="36" t="s">
        <v>630</v>
      </c>
      <c r="E408" s="36" t="s">
        <v>1207</v>
      </c>
      <c r="F408" s="36" t="s">
        <v>57</v>
      </c>
      <c r="H408" s="36" t="s">
        <v>886</v>
      </c>
      <c r="I408" s="36" t="s">
        <v>57</v>
      </c>
    </row>
    <row r="409" spans="2:9" x14ac:dyDescent="0.25">
      <c r="B409" s="36" t="s">
        <v>165</v>
      </c>
      <c r="C409" s="37" t="s">
        <v>172</v>
      </c>
      <c r="D409" s="36" t="s">
        <v>630</v>
      </c>
      <c r="E409" s="36" t="s">
        <v>1208</v>
      </c>
      <c r="F409" s="36" t="s">
        <v>57</v>
      </c>
      <c r="H409" s="36" t="s">
        <v>1151</v>
      </c>
      <c r="I409" s="36" t="s">
        <v>57</v>
      </c>
    </row>
    <row r="410" spans="2:9" x14ac:dyDescent="0.25">
      <c r="B410" s="36" t="s">
        <v>165</v>
      </c>
      <c r="C410" s="37" t="s">
        <v>172</v>
      </c>
      <c r="D410" s="36" t="s">
        <v>630</v>
      </c>
      <c r="E410" s="36" t="s">
        <v>1209</v>
      </c>
      <c r="F410" s="36" t="s">
        <v>57</v>
      </c>
      <c r="H410" s="36" t="s">
        <v>887</v>
      </c>
      <c r="I410" s="36" t="s">
        <v>57</v>
      </c>
    </row>
    <row r="411" spans="2:9" x14ac:dyDescent="0.25">
      <c r="B411" s="36" t="s">
        <v>165</v>
      </c>
      <c r="C411" s="37" t="s">
        <v>172</v>
      </c>
      <c r="D411" s="36" t="s">
        <v>630</v>
      </c>
      <c r="E411" s="36" t="s">
        <v>1210</v>
      </c>
      <c r="F411" s="36" t="s">
        <v>57</v>
      </c>
      <c r="H411" s="36" t="s">
        <v>1152</v>
      </c>
      <c r="I411" s="36" t="s">
        <v>57</v>
      </c>
    </row>
    <row r="412" spans="2:9" x14ac:dyDescent="0.25">
      <c r="B412" s="36" t="s">
        <v>165</v>
      </c>
      <c r="C412" s="37" t="s">
        <v>172</v>
      </c>
      <c r="D412" s="36" t="s">
        <v>630</v>
      </c>
      <c r="E412" s="36" t="s">
        <v>1211</v>
      </c>
      <c r="F412" s="36" t="s">
        <v>57</v>
      </c>
      <c r="H412" s="36" t="s">
        <v>888</v>
      </c>
      <c r="I412" s="36" t="s">
        <v>57</v>
      </c>
    </row>
    <row r="413" spans="2:9" x14ac:dyDescent="0.25">
      <c r="B413" s="36" t="s">
        <v>165</v>
      </c>
      <c r="C413" s="37" t="s">
        <v>172</v>
      </c>
      <c r="D413" s="36" t="s">
        <v>630</v>
      </c>
      <c r="E413" s="36" t="s">
        <v>1212</v>
      </c>
      <c r="F413" s="36" t="s">
        <v>57</v>
      </c>
      <c r="H413" s="36" t="s">
        <v>889</v>
      </c>
      <c r="I413" s="36" t="s">
        <v>57</v>
      </c>
    </row>
    <row r="414" spans="2:9" x14ac:dyDescent="0.25">
      <c r="B414" s="36" t="s">
        <v>165</v>
      </c>
      <c r="C414" s="37" t="s">
        <v>172</v>
      </c>
      <c r="D414" s="36" t="s">
        <v>630</v>
      </c>
      <c r="E414" s="36" t="s">
        <v>1213</v>
      </c>
      <c r="F414" s="36" t="s">
        <v>57</v>
      </c>
      <c r="H414" s="36" t="s">
        <v>1153</v>
      </c>
      <c r="I414" s="36" t="s">
        <v>57</v>
      </c>
    </row>
    <row r="415" spans="2:9" x14ac:dyDescent="0.25">
      <c r="B415" s="36" t="s">
        <v>165</v>
      </c>
      <c r="C415" s="37" t="s">
        <v>172</v>
      </c>
      <c r="D415" s="36" t="s">
        <v>630</v>
      </c>
      <c r="E415" s="36" t="s">
        <v>1214</v>
      </c>
      <c r="F415" s="36" t="s">
        <v>57</v>
      </c>
      <c r="H415" s="36" t="s">
        <v>1154</v>
      </c>
      <c r="I415" s="36" t="s">
        <v>57</v>
      </c>
    </row>
    <row r="416" spans="2:9" x14ac:dyDescent="0.25">
      <c r="B416" s="36" t="s">
        <v>165</v>
      </c>
      <c r="C416" s="37" t="s">
        <v>172</v>
      </c>
      <c r="D416" s="36" t="s">
        <v>631</v>
      </c>
      <c r="E416" s="36" t="s">
        <v>1215</v>
      </c>
      <c r="F416" s="36" t="s">
        <v>554</v>
      </c>
      <c r="H416" s="36" t="s">
        <v>890</v>
      </c>
      <c r="I416" s="36" t="s">
        <v>57</v>
      </c>
    </row>
    <row r="417" spans="2:9" x14ac:dyDescent="0.25">
      <c r="B417" s="36" t="s">
        <v>165</v>
      </c>
      <c r="C417" s="37" t="s">
        <v>172</v>
      </c>
      <c r="D417" s="36" t="s">
        <v>631</v>
      </c>
      <c r="E417" s="36" t="s">
        <v>1216</v>
      </c>
      <c r="F417" s="36" t="s">
        <v>554</v>
      </c>
      <c r="H417" s="36" t="s">
        <v>891</v>
      </c>
      <c r="I417" s="36" t="s">
        <v>57</v>
      </c>
    </row>
    <row r="418" spans="2:9" x14ac:dyDescent="0.25">
      <c r="B418" s="36" t="s">
        <v>165</v>
      </c>
      <c r="C418" s="37" t="s">
        <v>172</v>
      </c>
      <c r="D418" s="36" t="s">
        <v>631</v>
      </c>
      <c r="E418" s="36" t="s">
        <v>1217</v>
      </c>
      <c r="F418" s="36" t="s">
        <v>554</v>
      </c>
      <c r="H418" s="36" t="s">
        <v>1155</v>
      </c>
      <c r="I418" s="36" t="s">
        <v>57</v>
      </c>
    </row>
    <row r="419" spans="2:9" x14ac:dyDescent="0.25">
      <c r="B419" s="36" t="s">
        <v>165</v>
      </c>
      <c r="C419" s="37" t="s">
        <v>172</v>
      </c>
      <c r="D419" s="36" t="s">
        <v>631</v>
      </c>
      <c r="E419" s="36" t="s">
        <v>1218</v>
      </c>
      <c r="F419" s="36" t="s">
        <v>554</v>
      </c>
      <c r="H419" s="36" t="s">
        <v>1156</v>
      </c>
      <c r="I419" s="36" t="s">
        <v>57</v>
      </c>
    </row>
    <row r="420" spans="2:9" x14ac:dyDescent="0.25">
      <c r="B420" s="36" t="s">
        <v>165</v>
      </c>
      <c r="C420" s="37" t="s">
        <v>172</v>
      </c>
      <c r="D420" s="36" t="s">
        <v>631</v>
      </c>
      <c r="E420" s="36" t="s">
        <v>1219</v>
      </c>
      <c r="F420" s="36" t="s">
        <v>554</v>
      </c>
      <c r="H420" s="36" t="s">
        <v>892</v>
      </c>
      <c r="I420" s="36" t="s">
        <v>57</v>
      </c>
    </row>
    <row r="421" spans="2:9" x14ac:dyDescent="0.25">
      <c r="B421" s="36" t="s">
        <v>165</v>
      </c>
      <c r="C421" s="37" t="s">
        <v>172</v>
      </c>
      <c r="D421" s="36" t="s">
        <v>631</v>
      </c>
      <c r="E421" s="36" t="s">
        <v>1220</v>
      </c>
      <c r="F421" s="36" t="s">
        <v>554</v>
      </c>
      <c r="H421" s="36" t="s">
        <v>893</v>
      </c>
      <c r="I421" s="36" t="s">
        <v>57</v>
      </c>
    </row>
    <row r="422" spans="2:9" x14ac:dyDescent="0.25">
      <c r="B422" s="36" t="s">
        <v>165</v>
      </c>
      <c r="C422" s="37" t="s">
        <v>172</v>
      </c>
      <c r="D422" s="36" t="s">
        <v>631</v>
      </c>
      <c r="E422" s="36" t="s">
        <v>1221</v>
      </c>
      <c r="F422" s="36" t="s">
        <v>554</v>
      </c>
      <c r="H422" s="36" t="s">
        <v>1157</v>
      </c>
      <c r="I422" s="36" t="s">
        <v>57</v>
      </c>
    </row>
    <row r="423" spans="2:9" x14ac:dyDescent="0.25">
      <c r="B423" s="36" t="s">
        <v>165</v>
      </c>
      <c r="C423" s="37" t="s">
        <v>172</v>
      </c>
      <c r="D423" s="36" t="s">
        <v>631</v>
      </c>
      <c r="E423" s="36" t="s">
        <v>1222</v>
      </c>
      <c r="F423" s="36" t="s">
        <v>554</v>
      </c>
      <c r="H423" s="36" t="s">
        <v>1158</v>
      </c>
      <c r="I423" s="36" t="s">
        <v>57</v>
      </c>
    </row>
    <row r="424" spans="2:9" x14ac:dyDescent="0.25">
      <c r="B424" s="36" t="s">
        <v>165</v>
      </c>
      <c r="C424" s="37" t="s">
        <v>172</v>
      </c>
      <c r="D424" s="36" t="s">
        <v>631</v>
      </c>
      <c r="E424" s="36" t="s">
        <v>1223</v>
      </c>
      <c r="F424" s="36" t="s">
        <v>554</v>
      </c>
      <c r="H424" s="36" t="s">
        <v>1053</v>
      </c>
      <c r="I424" s="36" t="s">
        <v>57</v>
      </c>
    </row>
    <row r="425" spans="2:9" x14ac:dyDescent="0.25">
      <c r="B425" s="36" t="s">
        <v>165</v>
      </c>
      <c r="C425" s="37" t="s">
        <v>172</v>
      </c>
      <c r="D425" s="36" t="s">
        <v>631</v>
      </c>
      <c r="E425" s="36" t="s">
        <v>1224</v>
      </c>
      <c r="F425" s="36" t="s">
        <v>554</v>
      </c>
      <c r="H425" s="36" t="s">
        <v>1159</v>
      </c>
      <c r="I425" s="36" t="s">
        <v>466</v>
      </c>
    </row>
    <row r="426" spans="2:9" x14ac:dyDescent="0.25">
      <c r="B426" s="36" t="s">
        <v>165</v>
      </c>
      <c r="C426" s="37" t="s">
        <v>172</v>
      </c>
      <c r="D426" s="36" t="s">
        <v>631</v>
      </c>
      <c r="E426" s="36" t="s">
        <v>1225</v>
      </c>
      <c r="F426" s="36" t="s">
        <v>57</v>
      </c>
      <c r="H426" s="36" t="s">
        <v>894</v>
      </c>
      <c r="I426" s="36" t="s">
        <v>305</v>
      </c>
    </row>
    <row r="427" spans="2:9" x14ac:dyDescent="0.25">
      <c r="B427" s="36" t="s">
        <v>165</v>
      </c>
      <c r="C427" s="37" t="s">
        <v>172</v>
      </c>
      <c r="D427" s="36" t="s">
        <v>631</v>
      </c>
      <c r="E427" s="36" t="s">
        <v>1226</v>
      </c>
      <c r="F427" s="36" t="s">
        <v>57</v>
      </c>
      <c r="H427" s="36" t="s">
        <v>1160</v>
      </c>
      <c r="I427" s="36" t="s">
        <v>466</v>
      </c>
    </row>
    <row r="428" spans="2:9" x14ac:dyDescent="0.25">
      <c r="B428" s="36" t="s">
        <v>165</v>
      </c>
      <c r="C428" s="37" t="s">
        <v>172</v>
      </c>
      <c r="D428" s="36" t="s">
        <v>631</v>
      </c>
      <c r="E428" s="36" t="s">
        <v>1227</v>
      </c>
      <c r="F428" s="36" t="s">
        <v>57</v>
      </c>
      <c r="H428" s="36" t="s">
        <v>895</v>
      </c>
      <c r="I428" s="36" t="s">
        <v>305</v>
      </c>
    </row>
    <row r="429" spans="2:9" x14ac:dyDescent="0.25">
      <c r="B429" s="36" t="s">
        <v>165</v>
      </c>
      <c r="C429" s="37" t="s">
        <v>172</v>
      </c>
      <c r="D429" s="36" t="s">
        <v>631</v>
      </c>
      <c r="E429" s="36" t="s">
        <v>1228</v>
      </c>
      <c r="F429" s="36" t="s">
        <v>57</v>
      </c>
      <c r="H429" s="36" t="s">
        <v>896</v>
      </c>
      <c r="I429" s="36" t="s">
        <v>247</v>
      </c>
    </row>
    <row r="430" spans="2:9" x14ac:dyDescent="0.25">
      <c r="B430" s="36" t="s">
        <v>165</v>
      </c>
      <c r="C430" s="37" t="s">
        <v>172</v>
      </c>
      <c r="D430" s="36" t="s">
        <v>631</v>
      </c>
      <c r="E430" s="36" t="s">
        <v>1229</v>
      </c>
      <c r="F430" s="36" t="s">
        <v>57</v>
      </c>
      <c r="H430" s="36" t="s">
        <v>1161</v>
      </c>
      <c r="I430" s="36" t="s">
        <v>466</v>
      </c>
    </row>
    <row r="431" spans="2:9" x14ac:dyDescent="0.25">
      <c r="B431" s="36" t="s">
        <v>165</v>
      </c>
      <c r="C431" s="37" t="s">
        <v>172</v>
      </c>
      <c r="D431" s="36" t="s">
        <v>631</v>
      </c>
      <c r="E431" s="36" t="s">
        <v>1230</v>
      </c>
      <c r="F431" s="36" t="s">
        <v>57</v>
      </c>
      <c r="H431" s="36" t="s">
        <v>897</v>
      </c>
      <c r="I431" s="36" t="s">
        <v>247</v>
      </c>
    </row>
    <row r="432" spans="2:9" x14ac:dyDescent="0.25">
      <c r="B432" s="36" t="s">
        <v>165</v>
      </c>
      <c r="C432" s="37" t="s">
        <v>172</v>
      </c>
      <c r="D432" s="36" t="s">
        <v>631</v>
      </c>
      <c r="E432" s="36" t="s">
        <v>1231</v>
      </c>
      <c r="F432" s="36" t="s">
        <v>57</v>
      </c>
      <c r="H432" s="36" t="s">
        <v>1162</v>
      </c>
      <c r="I432" s="36" t="s">
        <v>57</v>
      </c>
    </row>
    <row r="433" spans="2:9" x14ac:dyDescent="0.25">
      <c r="B433" s="36" t="s">
        <v>165</v>
      </c>
      <c r="C433" s="37" t="s">
        <v>172</v>
      </c>
      <c r="D433" s="36" t="s">
        <v>632</v>
      </c>
      <c r="E433" s="36" t="s">
        <v>1232</v>
      </c>
      <c r="F433" s="36" t="s">
        <v>554</v>
      </c>
      <c r="H433" s="36" t="s">
        <v>1163</v>
      </c>
      <c r="I433" s="36" t="s">
        <v>57</v>
      </c>
    </row>
    <row r="434" spans="2:9" x14ac:dyDescent="0.25">
      <c r="B434" s="36" t="s">
        <v>165</v>
      </c>
      <c r="C434" s="37" t="s">
        <v>172</v>
      </c>
      <c r="D434" s="36" t="s">
        <v>632</v>
      </c>
      <c r="E434" s="36" t="s">
        <v>1233</v>
      </c>
      <c r="F434" s="36" t="s">
        <v>554</v>
      </c>
      <c r="H434" s="36" t="s">
        <v>898</v>
      </c>
      <c r="I434" s="36" t="s">
        <v>247</v>
      </c>
    </row>
    <row r="435" spans="2:9" x14ac:dyDescent="0.25">
      <c r="B435" s="36" t="s">
        <v>165</v>
      </c>
      <c r="C435" s="37" t="s">
        <v>172</v>
      </c>
      <c r="D435" s="36" t="s">
        <v>632</v>
      </c>
      <c r="E435" s="36" t="s">
        <v>1234</v>
      </c>
      <c r="F435" s="36" t="s">
        <v>554</v>
      </c>
      <c r="H435" s="36" t="s">
        <v>899</v>
      </c>
      <c r="I435" s="36" t="s">
        <v>242</v>
      </c>
    </row>
    <row r="436" spans="2:9" x14ac:dyDescent="0.25">
      <c r="B436" s="36" t="s">
        <v>165</v>
      </c>
      <c r="C436" s="37" t="s">
        <v>172</v>
      </c>
      <c r="D436" s="36" t="s">
        <v>632</v>
      </c>
      <c r="E436" s="36" t="s">
        <v>1235</v>
      </c>
      <c r="F436" s="36" t="s">
        <v>554</v>
      </c>
      <c r="H436" s="36" t="s">
        <v>1164</v>
      </c>
      <c r="I436" s="36" t="s">
        <v>57</v>
      </c>
    </row>
    <row r="437" spans="2:9" x14ac:dyDescent="0.25">
      <c r="B437" s="36" t="s">
        <v>165</v>
      </c>
      <c r="C437" s="37" t="s">
        <v>172</v>
      </c>
      <c r="D437" s="36" t="s">
        <v>632</v>
      </c>
      <c r="E437" s="36" t="s">
        <v>1236</v>
      </c>
      <c r="F437" s="36" t="s">
        <v>554</v>
      </c>
      <c r="H437" s="36" t="s">
        <v>900</v>
      </c>
      <c r="I437" s="36" t="s">
        <v>242</v>
      </c>
    </row>
    <row r="438" spans="2:9" x14ac:dyDescent="0.25">
      <c r="B438" s="36" t="s">
        <v>165</v>
      </c>
      <c r="C438" s="37" t="s">
        <v>172</v>
      </c>
      <c r="D438" s="36" t="s">
        <v>632</v>
      </c>
      <c r="E438" s="36" t="s">
        <v>1237</v>
      </c>
      <c r="F438" s="36" t="s">
        <v>554</v>
      </c>
      <c r="H438" s="36" t="s">
        <v>1165</v>
      </c>
      <c r="I438" s="36" t="s">
        <v>57</v>
      </c>
    </row>
    <row r="439" spans="2:9" x14ac:dyDescent="0.25">
      <c r="B439" s="36" t="s">
        <v>165</v>
      </c>
      <c r="C439" s="37" t="s">
        <v>172</v>
      </c>
      <c r="D439" s="36" t="s">
        <v>632</v>
      </c>
      <c r="E439" s="36" t="s">
        <v>1238</v>
      </c>
      <c r="F439" s="36" t="s">
        <v>554</v>
      </c>
      <c r="H439" s="36" t="s">
        <v>901</v>
      </c>
      <c r="I439" s="36" t="s">
        <v>242</v>
      </c>
    </row>
    <row r="440" spans="2:9" x14ac:dyDescent="0.25">
      <c r="B440" s="36" t="s">
        <v>165</v>
      </c>
      <c r="C440" s="37" t="s">
        <v>172</v>
      </c>
      <c r="D440" s="36" t="s">
        <v>632</v>
      </c>
      <c r="E440" s="36" t="s">
        <v>1239</v>
      </c>
      <c r="F440" s="36" t="s">
        <v>554</v>
      </c>
      <c r="H440" s="36" t="s">
        <v>1166</v>
      </c>
      <c r="I440" s="36" t="s">
        <v>57</v>
      </c>
    </row>
    <row r="441" spans="2:9" x14ac:dyDescent="0.25">
      <c r="B441" s="36" t="s">
        <v>165</v>
      </c>
      <c r="C441" s="37" t="s">
        <v>172</v>
      </c>
      <c r="D441" s="36" t="s">
        <v>632</v>
      </c>
      <c r="E441" s="36" t="s">
        <v>1240</v>
      </c>
      <c r="F441" s="36" t="s">
        <v>554</v>
      </c>
      <c r="H441" s="36" t="s">
        <v>1167</v>
      </c>
      <c r="I441" s="36" t="s">
        <v>57</v>
      </c>
    </row>
    <row r="442" spans="2:9" x14ac:dyDescent="0.25">
      <c r="B442" s="36" t="s">
        <v>165</v>
      </c>
      <c r="C442" s="37" t="s">
        <v>172</v>
      </c>
      <c r="D442" s="36" t="s">
        <v>632</v>
      </c>
      <c r="E442" s="36" t="s">
        <v>1241</v>
      </c>
      <c r="F442" s="36" t="s">
        <v>554</v>
      </c>
      <c r="H442" s="36" t="s">
        <v>902</v>
      </c>
      <c r="I442" s="36" t="s">
        <v>242</v>
      </c>
    </row>
    <row r="443" spans="2:9" x14ac:dyDescent="0.25">
      <c r="B443" s="36" t="s">
        <v>165</v>
      </c>
      <c r="C443" s="37" t="s">
        <v>172</v>
      </c>
      <c r="D443" s="36" t="s">
        <v>632</v>
      </c>
      <c r="E443" s="36" t="s">
        <v>1242</v>
      </c>
      <c r="F443" s="36" t="s">
        <v>554</v>
      </c>
      <c r="H443" s="36" t="s">
        <v>1168</v>
      </c>
      <c r="I443" s="36" t="s">
        <v>57</v>
      </c>
    </row>
    <row r="444" spans="2:9" x14ac:dyDescent="0.25">
      <c r="B444" s="36" t="s">
        <v>165</v>
      </c>
      <c r="C444" s="37" t="s">
        <v>172</v>
      </c>
      <c r="D444" s="36" t="s">
        <v>632</v>
      </c>
      <c r="E444" s="36" t="s">
        <v>1243</v>
      </c>
      <c r="F444" s="36" t="s">
        <v>554</v>
      </c>
      <c r="H444" s="36" t="s">
        <v>903</v>
      </c>
      <c r="I444" s="36" t="s">
        <v>242</v>
      </c>
    </row>
    <row r="445" spans="2:9" x14ac:dyDescent="0.25">
      <c r="B445" s="36" t="s">
        <v>165</v>
      </c>
      <c r="C445" s="37" t="s">
        <v>172</v>
      </c>
      <c r="D445" s="36" t="s">
        <v>632</v>
      </c>
      <c r="E445" s="36" t="s">
        <v>1244</v>
      </c>
      <c r="F445" s="36" t="s">
        <v>554</v>
      </c>
      <c r="H445" s="36" t="s">
        <v>1169</v>
      </c>
      <c r="I445" s="36" t="s">
        <v>57</v>
      </c>
    </row>
    <row r="446" spans="2:9" x14ac:dyDescent="0.25">
      <c r="B446" s="36" t="s">
        <v>165</v>
      </c>
      <c r="C446" s="37" t="s">
        <v>172</v>
      </c>
      <c r="D446" s="36" t="s">
        <v>632</v>
      </c>
      <c r="E446" s="36" t="s">
        <v>1245</v>
      </c>
      <c r="F446" s="36" t="s">
        <v>554</v>
      </c>
      <c r="H446" s="36" t="s">
        <v>904</v>
      </c>
      <c r="I446" s="36" t="s">
        <v>251</v>
      </c>
    </row>
    <row r="447" spans="2:9" x14ac:dyDescent="0.25">
      <c r="B447" s="36" t="s">
        <v>165</v>
      </c>
      <c r="C447" s="37" t="s">
        <v>172</v>
      </c>
      <c r="D447" s="36" t="s">
        <v>632</v>
      </c>
      <c r="E447" s="36" t="s">
        <v>1246</v>
      </c>
      <c r="F447" s="36" t="s">
        <v>554</v>
      </c>
      <c r="H447" s="36" t="s">
        <v>905</v>
      </c>
      <c r="I447" s="36" t="s">
        <v>57</v>
      </c>
    </row>
    <row r="448" spans="2:9" x14ac:dyDescent="0.25">
      <c r="B448" s="36" t="s">
        <v>165</v>
      </c>
      <c r="C448" s="37" t="s">
        <v>172</v>
      </c>
      <c r="D448" s="36" t="s">
        <v>632</v>
      </c>
      <c r="E448" s="36" t="s">
        <v>1247</v>
      </c>
      <c r="F448" s="36" t="s">
        <v>554</v>
      </c>
      <c r="H448" s="36" t="s">
        <v>1170</v>
      </c>
      <c r="I448" s="36" t="s">
        <v>57</v>
      </c>
    </row>
    <row r="449" spans="2:9" x14ac:dyDescent="0.25">
      <c r="B449" s="36" t="s">
        <v>165</v>
      </c>
      <c r="C449" s="37" t="s">
        <v>172</v>
      </c>
      <c r="D449" s="36" t="s">
        <v>632</v>
      </c>
      <c r="E449" s="36" t="s">
        <v>1248</v>
      </c>
      <c r="F449" s="36" t="s">
        <v>554</v>
      </c>
      <c r="H449" s="36" t="s">
        <v>906</v>
      </c>
      <c r="I449" s="36" t="s">
        <v>57</v>
      </c>
    </row>
    <row r="450" spans="2:9" x14ac:dyDescent="0.25">
      <c r="B450" s="36" t="s">
        <v>165</v>
      </c>
      <c r="C450" s="37" t="s">
        <v>172</v>
      </c>
      <c r="D450" s="36" t="s">
        <v>632</v>
      </c>
      <c r="E450" s="36" t="s">
        <v>1249</v>
      </c>
      <c r="F450" s="36" t="s">
        <v>554</v>
      </c>
      <c r="H450" s="36" t="s">
        <v>1171</v>
      </c>
      <c r="I450" s="36" t="s">
        <v>57</v>
      </c>
    </row>
    <row r="451" spans="2:9" x14ac:dyDescent="0.25">
      <c r="B451" s="36" t="s">
        <v>165</v>
      </c>
      <c r="C451" s="37" t="s">
        <v>172</v>
      </c>
      <c r="D451" s="36" t="s">
        <v>632</v>
      </c>
      <c r="E451" s="36" t="s">
        <v>1250</v>
      </c>
      <c r="F451" s="36" t="s">
        <v>554</v>
      </c>
      <c r="H451" s="36" t="s">
        <v>1172</v>
      </c>
      <c r="I451" s="36" t="s">
        <v>57</v>
      </c>
    </row>
    <row r="452" spans="2:9" x14ac:dyDescent="0.25">
      <c r="B452" s="36" t="s">
        <v>165</v>
      </c>
      <c r="C452" s="37" t="s">
        <v>172</v>
      </c>
      <c r="D452" s="36" t="s">
        <v>632</v>
      </c>
      <c r="E452" s="36" t="s">
        <v>1251</v>
      </c>
      <c r="F452" s="36" t="s">
        <v>554</v>
      </c>
      <c r="H452" s="36" t="s">
        <v>907</v>
      </c>
      <c r="I452" s="36" t="s">
        <v>57</v>
      </c>
    </row>
    <row r="453" spans="2:9" x14ac:dyDescent="0.25">
      <c r="B453" s="36" t="s">
        <v>165</v>
      </c>
      <c r="C453" s="37" t="s">
        <v>172</v>
      </c>
      <c r="D453" s="36" t="s">
        <v>632</v>
      </c>
      <c r="E453" s="36" t="s">
        <v>1252</v>
      </c>
      <c r="F453" s="36" t="s">
        <v>554</v>
      </c>
      <c r="H453" s="36" t="s">
        <v>908</v>
      </c>
      <c r="I453" s="36" t="s">
        <v>57</v>
      </c>
    </row>
    <row r="454" spans="2:9" x14ac:dyDescent="0.25">
      <c r="B454" s="36" t="s">
        <v>165</v>
      </c>
      <c r="C454" s="37" t="s">
        <v>172</v>
      </c>
      <c r="D454" s="36" t="s">
        <v>632</v>
      </c>
      <c r="E454" s="36" t="s">
        <v>1253</v>
      </c>
      <c r="F454" s="36" t="s">
        <v>57</v>
      </c>
      <c r="H454" s="36" t="s">
        <v>1173</v>
      </c>
      <c r="I454" s="36" t="s">
        <v>57</v>
      </c>
    </row>
    <row r="455" spans="2:9" x14ac:dyDescent="0.25">
      <c r="B455" s="36" t="s">
        <v>165</v>
      </c>
      <c r="C455" s="37" t="s">
        <v>172</v>
      </c>
      <c r="D455" s="36" t="s">
        <v>632</v>
      </c>
      <c r="E455" s="36" t="s">
        <v>1254</v>
      </c>
      <c r="F455" s="36" t="s">
        <v>57</v>
      </c>
      <c r="H455" s="36" t="s">
        <v>909</v>
      </c>
      <c r="I455" s="36" t="s">
        <v>57</v>
      </c>
    </row>
    <row r="456" spans="2:9" x14ac:dyDescent="0.25">
      <c r="B456" s="36" t="s">
        <v>165</v>
      </c>
      <c r="C456" s="37" t="s">
        <v>172</v>
      </c>
      <c r="D456" s="36" t="s">
        <v>632</v>
      </c>
      <c r="E456" s="36" t="s">
        <v>1255</v>
      </c>
      <c r="F456" s="36" t="s">
        <v>57</v>
      </c>
      <c r="H456" s="36" t="s">
        <v>1174</v>
      </c>
      <c r="I456" s="36" t="s">
        <v>57</v>
      </c>
    </row>
    <row r="457" spans="2:9" x14ac:dyDescent="0.25">
      <c r="B457" s="36" t="s">
        <v>165</v>
      </c>
      <c r="C457" s="37" t="s">
        <v>172</v>
      </c>
      <c r="D457" s="36" t="s">
        <v>633</v>
      </c>
      <c r="E457" s="36" t="s">
        <v>1256</v>
      </c>
      <c r="F457" s="36" t="s">
        <v>554</v>
      </c>
      <c r="H457" s="36" t="s">
        <v>1175</v>
      </c>
      <c r="I457" s="36" t="s">
        <v>57</v>
      </c>
    </row>
    <row r="458" spans="2:9" x14ac:dyDescent="0.25">
      <c r="B458" s="36" t="s">
        <v>165</v>
      </c>
      <c r="C458" s="37" t="s">
        <v>172</v>
      </c>
      <c r="D458" s="36" t="s">
        <v>633</v>
      </c>
      <c r="E458" s="36" t="s">
        <v>1257</v>
      </c>
      <c r="F458" s="36" t="s">
        <v>554</v>
      </c>
      <c r="H458" s="36" t="s">
        <v>1176</v>
      </c>
      <c r="I458" s="36" t="s">
        <v>57</v>
      </c>
    </row>
    <row r="459" spans="2:9" x14ac:dyDescent="0.25">
      <c r="B459" s="36" t="s">
        <v>165</v>
      </c>
      <c r="C459" s="37" t="s">
        <v>172</v>
      </c>
      <c r="D459" s="36" t="s">
        <v>633</v>
      </c>
      <c r="E459" s="36" t="s">
        <v>1258</v>
      </c>
      <c r="F459" s="36" t="s">
        <v>554</v>
      </c>
      <c r="H459" s="36" t="s">
        <v>1177</v>
      </c>
      <c r="I459" s="36" t="s">
        <v>466</v>
      </c>
    </row>
    <row r="460" spans="2:9" x14ac:dyDescent="0.25">
      <c r="B460" s="36" t="s">
        <v>165</v>
      </c>
      <c r="C460" s="37" t="s">
        <v>172</v>
      </c>
      <c r="D460" s="36" t="s">
        <v>633</v>
      </c>
      <c r="E460" s="36" t="s">
        <v>1259</v>
      </c>
      <c r="F460" s="36" t="s">
        <v>554</v>
      </c>
      <c r="H460" s="36" t="s">
        <v>1178</v>
      </c>
      <c r="I460" s="36" t="s">
        <v>466</v>
      </c>
    </row>
    <row r="461" spans="2:9" x14ac:dyDescent="0.25">
      <c r="B461" s="36" t="s">
        <v>165</v>
      </c>
      <c r="C461" s="37" t="s">
        <v>172</v>
      </c>
      <c r="D461" s="36" t="s">
        <v>633</v>
      </c>
      <c r="E461" s="36" t="s">
        <v>1260</v>
      </c>
      <c r="F461" s="36" t="s">
        <v>554</v>
      </c>
      <c r="H461" s="36" t="s">
        <v>1179</v>
      </c>
      <c r="I461" s="36" t="s">
        <v>466</v>
      </c>
    </row>
    <row r="462" spans="2:9" x14ac:dyDescent="0.25">
      <c r="B462" s="36" t="s">
        <v>165</v>
      </c>
      <c r="C462" s="37" t="s">
        <v>172</v>
      </c>
      <c r="D462" s="36" t="s">
        <v>633</v>
      </c>
      <c r="E462" s="36" t="s">
        <v>1261</v>
      </c>
      <c r="F462" s="36" t="s">
        <v>554</v>
      </c>
      <c r="H462" s="36" t="s">
        <v>1180</v>
      </c>
      <c r="I462" s="36" t="s">
        <v>466</v>
      </c>
    </row>
    <row r="463" spans="2:9" x14ac:dyDescent="0.25">
      <c r="B463" s="36" t="s">
        <v>165</v>
      </c>
      <c r="C463" s="37" t="s">
        <v>172</v>
      </c>
      <c r="D463" s="36" t="s">
        <v>633</v>
      </c>
      <c r="E463" s="36" t="s">
        <v>1262</v>
      </c>
      <c r="F463" s="36" t="s">
        <v>554</v>
      </c>
      <c r="H463" s="36" t="s">
        <v>1181</v>
      </c>
      <c r="I463" s="36" t="s">
        <v>498</v>
      </c>
    </row>
    <row r="464" spans="2:9" x14ac:dyDescent="0.25">
      <c r="B464" s="36" t="s">
        <v>165</v>
      </c>
      <c r="C464" s="37" t="s">
        <v>172</v>
      </c>
      <c r="D464" s="36" t="s">
        <v>633</v>
      </c>
      <c r="E464" s="36" t="s">
        <v>1263</v>
      </c>
      <c r="F464" s="36" t="s">
        <v>554</v>
      </c>
      <c r="H464" s="36" t="s">
        <v>1182</v>
      </c>
      <c r="I464" s="36" t="s">
        <v>498</v>
      </c>
    </row>
    <row r="465" spans="2:9" x14ac:dyDescent="0.25">
      <c r="B465" s="36" t="s">
        <v>165</v>
      </c>
      <c r="C465" s="37" t="s">
        <v>172</v>
      </c>
      <c r="D465" s="36" t="s">
        <v>633</v>
      </c>
      <c r="E465" s="36" t="s">
        <v>1264</v>
      </c>
      <c r="F465" s="36" t="s">
        <v>554</v>
      </c>
      <c r="H465" s="36" t="s">
        <v>1183</v>
      </c>
      <c r="I465" s="36" t="s">
        <v>498</v>
      </c>
    </row>
    <row r="466" spans="2:9" x14ac:dyDescent="0.25">
      <c r="B466" s="36" t="s">
        <v>165</v>
      </c>
      <c r="C466" s="37" t="s">
        <v>172</v>
      </c>
      <c r="D466" s="36" t="s">
        <v>633</v>
      </c>
      <c r="E466" s="36" t="s">
        <v>1265</v>
      </c>
      <c r="F466" s="36" t="s">
        <v>554</v>
      </c>
      <c r="H466" s="36" t="s">
        <v>1184</v>
      </c>
      <c r="I466" s="36" t="s">
        <v>498</v>
      </c>
    </row>
    <row r="467" spans="2:9" x14ac:dyDescent="0.25">
      <c r="B467" s="36" t="s">
        <v>165</v>
      </c>
      <c r="C467" s="37" t="s">
        <v>172</v>
      </c>
      <c r="D467" s="36" t="s">
        <v>633</v>
      </c>
      <c r="E467" s="36" t="s">
        <v>1266</v>
      </c>
      <c r="F467" s="36" t="s">
        <v>554</v>
      </c>
      <c r="H467" s="36" t="s">
        <v>1185</v>
      </c>
      <c r="I467" s="36" t="s">
        <v>499</v>
      </c>
    </row>
    <row r="468" spans="2:9" x14ac:dyDescent="0.25">
      <c r="B468" s="36" t="s">
        <v>165</v>
      </c>
      <c r="C468" s="37" t="s">
        <v>172</v>
      </c>
      <c r="D468" s="36" t="s">
        <v>633</v>
      </c>
      <c r="E468" s="36" t="s">
        <v>1267</v>
      </c>
      <c r="F468" s="36" t="s">
        <v>554</v>
      </c>
      <c r="H468" s="36" t="s">
        <v>1186</v>
      </c>
      <c r="I468" s="36" t="s">
        <v>499</v>
      </c>
    </row>
    <row r="469" spans="2:9" x14ac:dyDescent="0.25">
      <c r="B469" s="36" t="s">
        <v>165</v>
      </c>
      <c r="C469" s="37" t="s">
        <v>172</v>
      </c>
      <c r="D469" s="36" t="s">
        <v>633</v>
      </c>
      <c r="E469" s="36" t="s">
        <v>1268</v>
      </c>
      <c r="F469" s="36" t="s">
        <v>554</v>
      </c>
      <c r="H469" s="36" t="s">
        <v>1187</v>
      </c>
      <c r="I469" s="36" t="s">
        <v>499</v>
      </c>
    </row>
    <row r="470" spans="2:9" x14ac:dyDescent="0.25">
      <c r="B470" s="36" t="s">
        <v>165</v>
      </c>
      <c r="C470" s="37" t="s">
        <v>172</v>
      </c>
      <c r="D470" s="36" t="s">
        <v>633</v>
      </c>
      <c r="E470" s="36" t="s">
        <v>1269</v>
      </c>
      <c r="F470" s="36" t="s">
        <v>554</v>
      </c>
      <c r="H470" s="36" t="s">
        <v>1188</v>
      </c>
      <c r="I470" s="36" t="s">
        <v>499</v>
      </c>
    </row>
    <row r="471" spans="2:9" x14ac:dyDescent="0.25">
      <c r="B471" s="36" t="s">
        <v>165</v>
      </c>
      <c r="C471" s="37" t="s">
        <v>172</v>
      </c>
      <c r="D471" s="36" t="s">
        <v>633</v>
      </c>
      <c r="E471" s="36" t="s">
        <v>1270</v>
      </c>
      <c r="F471" s="36" t="s">
        <v>554</v>
      </c>
      <c r="H471" s="36" t="s">
        <v>1189</v>
      </c>
      <c r="I471" s="36" t="s">
        <v>57</v>
      </c>
    </row>
    <row r="472" spans="2:9" x14ac:dyDescent="0.25">
      <c r="B472" s="36" t="s">
        <v>165</v>
      </c>
      <c r="C472" s="37" t="s">
        <v>172</v>
      </c>
      <c r="D472" s="36" t="s">
        <v>633</v>
      </c>
      <c r="E472" s="36" t="s">
        <v>1271</v>
      </c>
      <c r="F472" s="36" t="s">
        <v>554</v>
      </c>
      <c r="H472" s="36" t="s">
        <v>1190</v>
      </c>
      <c r="I472" s="36" t="s">
        <v>57</v>
      </c>
    </row>
    <row r="473" spans="2:9" x14ac:dyDescent="0.25">
      <c r="B473" s="36" t="s">
        <v>165</v>
      </c>
      <c r="C473" s="37" t="s">
        <v>172</v>
      </c>
      <c r="D473" s="36" t="s">
        <v>633</v>
      </c>
      <c r="E473" s="36" t="s">
        <v>1272</v>
      </c>
      <c r="F473" s="36" t="s">
        <v>554</v>
      </c>
      <c r="H473" s="36" t="s">
        <v>1191</v>
      </c>
      <c r="I473" s="36" t="s">
        <v>57</v>
      </c>
    </row>
    <row r="474" spans="2:9" x14ac:dyDescent="0.25">
      <c r="B474" s="36" t="s">
        <v>165</v>
      </c>
      <c r="C474" s="37" t="s">
        <v>172</v>
      </c>
      <c r="D474" s="36" t="s">
        <v>633</v>
      </c>
      <c r="E474" s="36" t="s">
        <v>1273</v>
      </c>
      <c r="F474" s="36" t="s">
        <v>57</v>
      </c>
      <c r="H474" s="36" t="s">
        <v>1192</v>
      </c>
      <c r="I474" s="36" t="s">
        <v>57</v>
      </c>
    </row>
    <row r="475" spans="2:9" x14ac:dyDescent="0.25">
      <c r="B475" s="36" t="s">
        <v>165</v>
      </c>
      <c r="C475" s="37" t="s">
        <v>172</v>
      </c>
      <c r="D475" s="36" t="s">
        <v>633</v>
      </c>
      <c r="E475" s="36" t="s">
        <v>1274</v>
      </c>
      <c r="F475" s="36" t="s">
        <v>57</v>
      </c>
      <c r="H475" s="36" t="s">
        <v>1193</v>
      </c>
      <c r="I475" s="36" t="s">
        <v>57</v>
      </c>
    </row>
    <row r="476" spans="2:9" x14ac:dyDescent="0.25">
      <c r="B476" s="36" t="s">
        <v>165</v>
      </c>
      <c r="C476" s="37" t="s">
        <v>172</v>
      </c>
      <c r="D476" s="36" t="s">
        <v>633</v>
      </c>
      <c r="E476" s="36" t="s">
        <v>1275</v>
      </c>
      <c r="F476" s="36" t="s">
        <v>57</v>
      </c>
      <c r="H476" s="36" t="s">
        <v>1194</v>
      </c>
      <c r="I476" s="36" t="s">
        <v>57</v>
      </c>
    </row>
    <row r="477" spans="2:9" x14ac:dyDescent="0.25">
      <c r="B477" s="36" t="s">
        <v>165</v>
      </c>
      <c r="C477" s="37" t="s">
        <v>172</v>
      </c>
      <c r="D477" s="36" t="s">
        <v>633</v>
      </c>
      <c r="E477" s="36" t="s">
        <v>1276</v>
      </c>
      <c r="F477" s="36" t="s">
        <v>57</v>
      </c>
      <c r="H477" s="36" t="s">
        <v>1195</v>
      </c>
      <c r="I477" s="36" t="s">
        <v>57</v>
      </c>
    </row>
    <row r="478" spans="2:9" x14ac:dyDescent="0.25">
      <c r="B478" s="36" t="s">
        <v>165</v>
      </c>
      <c r="C478" s="37" t="s">
        <v>172</v>
      </c>
      <c r="D478" s="36" t="s">
        <v>633</v>
      </c>
      <c r="E478" s="36" t="s">
        <v>1277</v>
      </c>
      <c r="F478" s="36" t="s">
        <v>57</v>
      </c>
      <c r="H478" s="36" t="s">
        <v>1196</v>
      </c>
      <c r="I478" s="36" t="s">
        <v>57</v>
      </c>
    </row>
    <row r="479" spans="2:9" x14ac:dyDescent="0.25">
      <c r="B479" s="36" t="s">
        <v>165</v>
      </c>
      <c r="C479" s="37" t="s">
        <v>172</v>
      </c>
      <c r="D479" s="36" t="s">
        <v>633</v>
      </c>
      <c r="E479" s="36" t="s">
        <v>1278</v>
      </c>
      <c r="F479" s="36" t="s">
        <v>57</v>
      </c>
      <c r="H479" s="36" t="s">
        <v>1197</v>
      </c>
      <c r="I479" s="36" t="s">
        <v>57</v>
      </c>
    </row>
    <row r="480" spans="2:9" x14ac:dyDescent="0.25">
      <c r="B480" s="36" t="s">
        <v>165</v>
      </c>
      <c r="C480" s="37" t="s">
        <v>172</v>
      </c>
      <c r="D480" s="36" t="s">
        <v>633</v>
      </c>
      <c r="E480" s="36" t="s">
        <v>1279</v>
      </c>
      <c r="F480" s="36" t="s">
        <v>57</v>
      </c>
      <c r="H480" s="36" t="s">
        <v>1198</v>
      </c>
      <c r="I480" s="36" t="s">
        <v>57</v>
      </c>
    </row>
    <row r="481" spans="1:9" x14ac:dyDescent="0.25">
      <c r="B481" s="36" t="s">
        <v>165</v>
      </c>
      <c r="C481" s="37" t="s">
        <v>172</v>
      </c>
      <c r="D481" s="36" t="s">
        <v>633</v>
      </c>
      <c r="E481" s="36" t="s">
        <v>1280</v>
      </c>
      <c r="F481" s="36" t="s">
        <v>57</v>
      </c>
      <c r="H481" s="36" t="s">
        <v>1199</v>
      </c>
      <c r="I481" s="36" t="s">
        <v>57</v>
      </c>
    </row>
    <row r="483" spans="1:9" x14ac:dyDescent="0.25">
      <c r="B483" s="40" t="s">
        <v>1281</v>
      </c>
      <c r="C483" t="str">
        <f>'Žiadosť o NFP'!D365</f>
        <v/>
      </c>
    </row>
    <row r="484" spans="1:9" x14ac:dyDescent="0.25">
      <c r="B484" s="41" t="s">
        <v>1338</v>
      </c>
    </row>
    <row r="485" spans="1:9" x14ac:dyDescent="0.25">
      <c r="B485" t="s">
        <v>1456</v>
      </c>
    </row>
    <row r="486" spans="1:9" x14ac:dyDescent="0.25">
      <c r="B486" t="s">
        <v>1457</v>
      </c>
    </row>
    <row r="487" spans="1:9" x14ac:dyDescent="0.25">
      <c r="A487" s="42">
        <v>1</v>
      </c>
      <c r="B487" t="str">
        <f>IF($C$483=C3,E3,IF($C$483=C110,E110,IF($C$483=C183,E183,IF($C$483=C254,E254,IF($C$483=C401,E401,"")))))</f>
        <v/>
      </c>
    </row>
    <row r="488" spans="1:9" x14ac:dyDescent="0.25">
      <c r="A488" s="42">
        <v>2</v>
      </c>
      <c r="B488" t="str">
        <f t="shared" ref="B488:B551" si="0">IF($C$483=C4,E4,IF($C$483=C111,E111,IF($C$483=C184,E184,IF($C$483=C255,E255,IF($C$483=C402,E402,"")))))</f>
        <v/>
      </c>
    </row>
    <row r="489" spans="1:9" x14ac:dyDescent="0.25">
      <c r="A489" s="42">
        <v>3</v>
      </c>
      <c r="B489" t="str">
        <f t="shared" si="0"/>
        <v/>
      </c>
    </row>
    <row r="490" spans="1:9" x14ac:dyDescent="0.25">
      <c r="A490" s="42">
        <v>4</v>
      </c>
      <c r="B490" t="str">
        <f t="shared" si="0"/>
        <v/>
      </c>
    </row>
    <row r="491" spans="1:9" x14ac:dyDescent="0.25">
      <c r="A491" s="42">
        <v>5</v>
      </c>
      <c r="B491" t="str">
        <f t="shared" si="0"/>
        <v/>
      </c>
    </row>
    <row r="492" spans="1:9" x14ac:dyDescent="0.25">
      <c r="A492" s="42">
        <v>6</v>
      </c>
      <c r="B492" t="str">
        <f t="shared" si="0"/>
        <v/>
      </c>
    </row>
    <row r="493" spans="1:9" x14ac:dyDescent="0.25">
      <c r="A493" s="42">
        <v>7</v>
      </c>
      <c r="B493" t="str">
        <f t="shared" si="0"/>
        <v/>
      </c>
    </row>
    <row r="494" spans="1:9" x14ac:dyDescent="0.25">
      <c r="A494" s="42">
        <v>8</v>
      </c>
      <c r="B494" t="str">
        <f t="shared" si="0"/>
        <v/>
      </c>
    </row>
    <row r="495" spans="1:9" x14ac:dyDescent="0.25">
      <c r="A495" s="42">
        <v>9</v>
      </c>
      <c r="B495" t="str">
        <f t="shared" si="0"/>
        <v/>
      </c>
    </row>
    <row r="496" spans="1:9" x14ac:dyDescent="0.25">
      <c r="A496" s="42">
        <v>10</v>
      </c>
      <c r="B496" t="str">
        <f t="shared" si="0"/>
        <v/>
      </c>
    </row>
    <row r="497" spans="1:2" x14ac:dyDescent="0.25">
      <c r="A497" s="42">
        <v>11</v>
      </c>
      <c r="B497" t="str">
        <f t="shared" si="0"/>
        <v/>
      </c>
    </row>
    <row r="498" spans="1:2" x14ac:dyDescent="0.25">
      <c r="A498" s="42">
        <v>12</v>
      </c>
      <c r="B498" t="str">
        <f t="shared" si="0"/>
        <v/>
      </c>
    </row>
    <row r="499" spans="1:2" x14ac:dyDescent="0.25">
      <c r="A499" s="42">
        <v>13</v>
      </c>
      <c r="B499" t="str">
        <f t="shared" si="0"/>
        <v/>
      </c>
    </row>
    <row r="500" spans="1:2" x14ac:dyDescent="0.25">
      <c r="A500" s="42">
        <v>14</v>
      </c>
      <c r="B500" t="str">
        <f t="shared" si="0"/>
        <v/>
      </c>
    </row>
    <row r="501" spans="1:2" x14ac:dyDescent="0.25">
      <c r="A501" s="42">
        <v>15</v>
      </c>
      <c r="B501" t="str">
        <f t="shared" si="0"/>
        <v/>
      </c>
    </row>
    <row r="502" spans="1:2" x14ac:dyDescent="0.25">
      <c r="A502" s="42">
        <v>16</v>
      </c>
      <c r="B502" t="str">
        <f t="shared" si="0"/>
        <v/>
      </c>
    </row>
    <row r="503" spans="1:2" x14ac:dyDescent="0.25">
      <c r="A503" s="42">
        <v>17</v>
      </c>
      <c r="B503" t="str">
        <f t="shared" si="0"/>
        <v/>
      </c>
    </row>
    <row r="504" spans="1:2" x14ac:dyDescent="0.25">
      <c r="A504" s="42">
        <v>18</v>
      </c>
      <c r="B504" t="str">
        <f t="shared" si="0"/>
        <v/>
      </c>
    </row>
    <row r="505" spans="1:2" x14ac:dyDescent="0.25">
      <c r="A505" s="42">
        <v>19</v>
      </c>
      <c r="B505" t="str">
        <f t="shared" si="0"/>
        <v/>
      </c>
    </row>
    <row r="506" spans="1:2" x14ac:dyDescent="0.25">
      <c r="A506" s="42">
        <v>20</v>
      </c>
      <c r="B506" t="str">
        <f t="shared" si="0"/>
        <v/>
      </c>
    </row>
    <row r="507" spans="1:2" x14ac:dyDescent="0.25">
      <c r="A507" s="42">
        <v>21</v>
      </c>
      <c r="B507" t="str">
        <f t="shared" si="0"/>
        <v/>
      </c>
    </row>
    <row r="508" spans="1:2" x14ac:dyDescent="0.25">
      <c r="A508" s="42">
        <v>22</v>
      </c>
      <c r="B508" t="str">
        <f t="shared" si="0"/>
        <v/>
      </c>
    </row>
    <row r="509" spans="1:2" x14ac:dyDescent="0.25">
      <c r="A509" s="42">
        <v>23</v>
      </c>
      <c r="B509" t="str">
        <f t="shared" si="0"/>
        <v/>
      </c>
    </row>
    <row r="510" spans="1:2" x14ac:dyDescent="0.25">
      <c r="A510" s="42">
        <v>24</v>
      </c>
      <c r="B510" t="str">
        <f t="shared" si="0"/>
        <v/>
      </c>
    </row>
    <row r="511" spans="1:2" x14ac:dyDescent="0.25">
      <c r="A511" s="42">
        <v>25</v>
      </c>
      <c r="B511" t="str">
        <f t="shared" si="0"/>
        <v/>
      </c>
    </row>
    <row r="512" spans="1:2" x14ac:dyDescent="0.25">
      <c r="A512" s="42">
        <v>26</v>
      </c>
      <c r="B512" t="str">
        <f t="shared" si="0"/>
        <v/>
      </c>
    </row>
    <row r="513" spans="1:2" x14ac:dyDescent="0.25">
      <c r="A513" s="42">
        <v>27</v>
      </c>
      <c r="B513" t="str">
        <f t="shared" si="0"/>
        <v/>
      </c>
    </row>
    <row r="514" spans="1:2" x14ac:dyDescent="0.25">
      <c r="A514" s="42">
        <v>28</v>
      </c>
      <c r="B514" t="str">
        <f t="shared" si="0"/>
        <v/>
      </c>
    </row>
    <row r="515" spans="1:2" x14ac:dyDescent="0.25">
      <c r="A515" s="42">
        <v>29</v>
      </c>
      <c r="B515" t="str">
        <f t="shared" si="0"/>
        <v/>
      </c>
    </row>
    <row r="516" spans="1:2" x14ac:dyDescent="0.25">
      <c r="A516" s="42">
        <v>30</v>
      </c>
      <c r="B516" t="str">
        <f t="shared" si="0"/>
        <v/>
      </c>
    </row>
    <row r="517" spans="1:2" x14ac:dyDescent="0.25">
      <c r="A517" s="42">
        <v>31</v>
      </c>
      <c r="B517" t="str">
        <f t="shared" si="0"/>
        <v/>
      </c>
    </row>
    <row r="518" spans="1:2" x14ac:dyDescent="0.25">
      <c r="A518" s="42">
        <v>32</v>
      </c>
      <c r="B518" t="str">
        <f t="shared" si="0"/>
        <v/>
      </c>
    </row>
    <row r="519" spans="1:2" x14ac:dyDescent="0.25">
      <c r="A519" s="42">
        <v>33</v>
      </c>
      <c r="B519" t="str">
        <f t="shared" si="0"/>
        <v/>
      </c>
    </row>
    <row r="520" spans="1:2" x14ac:dyDescent="0.25">
      <c r="A520" s="42">
        <v>34</v>
      </c>
      <c r="B520" t="str">
        <f t="shared" si="0"/>
        <v/>
      </c>
    </row>
    <row r="521" spans="1:2" x14ac:dyDescent="0.25">
      <c r="A521" s="42">
        <v>35</v>
      </c>
      <c r="B521" t="str">
        <f t="shared" si="0"/>
        <v/>
      </c>
    </row>
    <row r="522" spans="1:2" x14ac:dyDescent="0.25">
      <c r="A522" s="42">
        <v>36</v>
      </c>
      <c r="B522" t="str">
        <f t="shared" si="0"/>
        <v/>
      </c>
    </row>
    <row r="523" spans="1:2" x14ac:dyDescent="0.25">
      <c r="A523" s="42">
        <v>37</v>
      </c>
      <c r="B523" t="str">
        <f t="shared" si="0"/>
        <v/>
      </c>
    </row>
    <row r="524" spans="1:2" x14ac:dyDescent="0.25">
      <c r="A524" s="42">
        <v>38</v>
      </c>
      <c r="B524" t="str">
        <f t="shared" si="0"/>
        <v/>
      </c>
    </row>
    <row r="525" spans="1:2" x14ac:dyDescent="0.25">
      <c r="A525" s="42">
        <v>39</v>
      </c>
      <c r="B525" t="str">
        <f t="shared" si="0"/>
        <v/>
      </c>
    </row>
    <row r="526" spans="1:2" x14ac:dyDescent="0.25">
      <c r="A526" s="42">
        <v>40</v>
      </c>
      <c r="B526" t="str">
        <f t="shared" si="0"/>
        <v/>
      </c>
    </row>
    <row r="527" spans="1:2" x14ac:dyDescent="0.25">
      <c r="A527" s="42">
        <v>41</v>
      </c>
      <c r="B527" t="str">
        <f t="shared" si="0"/>
        <v/>
      </c>
    </row>
    <row r="528" spans="1:2" x14ac:dyDescent="0.25">
      <c r="A528" s="42">
        <v>42</v>
      </c>
      <c r="B528" t="str">
        <f t="shared" si="0"/>
        <v/>
      </c>
    </row>
    <row r="529" spans="1:2" x14ac:dyDescent="0.25">
      <c r="A529" s="42">
        <v>43</v>
      </c>
      <c r="B529" t="str">
        <f t="shared" si="0"/>
        <v/>
      </c>
    </row>
    <row r="530" spans="1:2" x14ac:dyDescent="0.25">
      <c r="A530" s="42">
        <v>44</v>
      </c>
      <c r="B530" t="str">
        <f t="shared" si="0"/>
        <v/>
      </c>
    </row>
    <row r="531" spans="1:2" x14ac:dyDescent="0.25">
      <c r="A531" s="42">
        <v>45</v>
      </c>
      <c r="B531" t="str">
        <f t="shared" si="0"/>
        <v/>
      </c>
    </row>
    <row r="532" spans="1:2" x14ac:dyDescent="0.25">
      <c r="A532" s="42">
        <v>46</v>
      </c>
      <c r="B532" t="str">
        <f t="shared" si="0"/>
        <v/>
      </c>
    </row>
    <row r="533" spans="1:2" x14ac:dyDescent="0.25">
      <c r="A533" s="42">
        <v>47</v>
      </c>
      <c r="B533" t="str">
        <f t="shared" si="0"/>
        <v/>
      </c>
    </row>
    <row r="534" spans="1:2" x14ac:dyDescent="0.25">
      <c r="A534" s="42">
        <v>48</v>
      </c>
      <c r="B534" t="str">
        <f t="shared" si="0"/>
        <v/>
      </c>
    </row>
    <row r="535" spans="1:2" x14ac:dyDescent="0.25">
      <c r="A535" s="42">
        <v>49</v>
      </c>
      <c r="B535" t="str">
        <f t="shared" si="0"/>
        <v/>
      </c>
    </row>
    <row r="536" spans="1:2" x14ac:dyDescent="0.25">
      <c r="A536" s="42">
        <v>50</v>
      </c>
      <c r="B536" t="str">
        <f t="shared" si="0"/>
        <v/>
      </c>
    </row>
    <row r="537" spans="1:2" x14ac:dyDescent="0.25">
      <c r="A537" s="42">
        <v>51</v>
      </c>
      <c r="B537" t="str">
        <f t="shared" si="0"/>
        <v/>
      </c>
    </row>
    <row r="538" spans="1:2" x14ac:dyDescent="0.25">
      <c r="A538" s="42">
        <v>52</v>
      </c>
      <c r="B538" t="str">
        <f t="shared" si="0"/>
        <v/>
      </c>
    </row>
    <row r="539" spans="1:2" x14ac:dyDescent="0.25">
      <c r="A539" s="42">
        <v>53</v>
      </c>
      <c r="B539" t="str">
        <f t="shared" si="0"/>
        <v/>
      </c>
    </row>
    <row r="540" spans="1:2" x14ac:dyDescent="0.25">
      <c r="A540" s="42">
        <v>54</v>
      </c>
      <c r="B540" t="str">
        <f t="shared" si="0"/>
        <v/>
      </c>
    </row>
    <row r="541" spans="1:2" x14ac:dyDescent="0.25">
      <c r="A541" s="42">
        <v>55</v>
      </c>
      <c r="B541" t="str">
        <f t="shared" si="0"/>
        <v/>
      </c>
    </row>
    <row r="542" spans="1:2" x14ac:dyDescent="0.25">
      <c r="A542" s="42">
        <v>56</v>
      </c>
      <c r="B542" t="str">
        <f t="shared" si="0"/>
        <v/>
      </c>
    </row>
    <row r="543" spans="1:2" x14ac:dyDescent="0.25">
      <c r="A543" s="42">
        <v>57</v>
      </c>
      <c r="B543" t="str">
        <f t="shared" si="0"/>
        <v/>
      </c>
    </row>
    <row r="544" spans="1:2" x14ac:dyDescent="0.25">
      <c r="A544" s="42">
        <v>58</v>
      </c>
      <c r="B544" t="str">
        <f t="shared" si="0"/>
        <v/>
      </c>
    </row>
    <row r="545" spans="1:2" x14ac:dyDescent="0.25">
      <c r="A545" s="42">
        <v>59</v>
      </c>
      <c r="B545" t="str">
        <f t="shared" si="0"/>
        <v/>
      </c>
    </row>
    <row r="546" spans="1:2" x14ac:dyDescent="0.25">
      <c r="A546" s="42">
        <v>60</v>
      </c>
      <c r="B546" t="str">
        <f t="shared" si="0"/>
        <v/>
      </c>
    </row>
    <row r="547" spans="1:2" x14ac:dyDescent="0.25">
      <c r="A547" s="42">
        <v>61</v>
      </c>
      <c r="B547" t="str">
        <f t="shared" si="0"/>
        <v/>
      </c>
    </row>
    <row r="548" spans="1:2" x14ac:dyDescent="0.25">
      <c r="A548" s="42">
        <v>62</v>
      </c>
      <c r="B548" t="str">
        <f t="shared" si="0"/>
        <v/>
      </c>
    </row>
    <row r="549" spans="1:2" x14ac:dyDescent="0.25">
      <c r="A549" s="42">
        <v>63</v>
      </c>
      <c r="B549" t="str">
        <f t="shared" si="0"/>
        <v/>
      </c>
    </row>
    <row r="550" spans="1:2" x14ac:dyDescent="0.25">
      <c r="A550" s="42">
        <v>64</v>
      </c>
      <c r="B550" t="str">
        <f t="shared" si="0"/>
        <v/>
      </c>
    </row>
    <row r="551" spans="1:2" x14ac:dyDescent="0.25">
      <c r="A551" s="42">
        <v>65</v>
      </c>
      <c r="B551" t="str">
        <f t="shared" si="0"/>
        <v/>
      </c>
    </row>
    <row r="552" spans="1:2" x14ac:dyDescent="0.25">
      <c r="A552" s="42">
        <v>66</v>
      </c>
      <c r="B552" t="str">
        <f t="shared" ref="B552:B557" si="1">IF($C$483=C68,E68,IF($C$483=C175,E175,IF($C$483=C248,E248,IF($C$483=C319,E319,IF($C$483=C466,E466,"")))))</f>
        <v/>
      </c>
    </row>
    <row r="553" spans="1:2" x14ac:dyDescent="0.25">
      <c r="A553" s="42">
        <v>67</v>
      </c>
      <c r="B553" t="str">
        <f t="shared" si="1"/>
        <v/>
      </c>
    </row>
    <row r="554" spans="1:2" x14ac:dyDescent="0.25">
      <c r="A554" s="42">
        <v>68</v>
      </c>
      <c r="B554" t="str">
        <f t="shared" si="1"/>
        <v/>
      </c>
    </row>
    <row r="555" spans="1:2" x14ac:dyDescent="0.25">
      <c r="A555" s="42">
        <v>69</v>
      </c>
      <c r="B555" t="str">
        <f t="shared" si="1"/>
        <v/>
      </c>
    </row>
    <row r="556" spans="1:2" x14ac:dyDescent="0.25">
      <c r="A556" s="42">
        <v>70</v>
      </c>
      <c r="B556" t="str">
        <f t="shared" si="1"/>
        <v/>
      </c>
    </row>
    <row r="557" spans="1:2" x14ac:dyDescent="0.25">
      <c r="A557" s="42">
        <v>71</v>
      </c>
      <c r="B557" t="str">
        <f t="shared" si="1"/>
        <v/>
      </c>
    </row>
    <row r="558" spans="1:2" x14ac:dyDescent="0.25">
      <c r="A558" s="42">
        <v>72</v>
      </c>
      <c r="B558" t="str">
        <f>IF($C$483=C74,E74,IF($C$483=C254,E254,IF($C$483=C325,E325,IF($C$483=C472,E472,""))))</f>
        <v/>
      </c>
    </row>
    <row r="559" spans="1:2" x14ac:dyDescent="0.25">
      <c r="A559" s="42">
        <v>73</v>
      </c>
      <c r="B559" t="str">
        <f>IF($C$483=C75,E75,IF($C$483=C255,E255,IF($C$483=C326,E326,IF($C$483=C473,E473,""))))</f>
        <v/>
      </c>
    </row>
    <row r="560" spans="1:2" x14ac:dyDescent="0.25">
      <c r="A560" s="42">
        <v>74</v>
      </c>
      <c r="B560" t="str">
        <f t="shared" ref="B560:B566" si="2">IF($C$483=C76,E76,IF($C$483=C327,E327,IF($C$483=C474,E474,"")))</f>
        <v/>
      </c>
    </row>
    <row r="561" spans="1:2" x14ac:dyDescent="0.25">
      <c r="A561" s="42">
        <v>75</v>
      </c>
      <c r="B561" t="str">
        <f t="shared" si="2"/>
        <v/>
      </c>
    </row>
    <row r="562" spans="1:2" x14ac:dyDescent="0.25">
      <c r="A562" s="42">
        <v>76</v>
      </c>
      <c r="B562" t="str">
        <f t="shared" si="2"/>
        <v/>
      </c>
    </row>
    <row r="563" spans="1:2" x14ac:dyDescent="0.25">
      <c r="A563" s="42">
        <v>77</v>
      </c>
      <c r="B563" t="str">
        <f t="shared" si="2"/>
        <v/>
      </c>
    </row>
    <row r="564" spans="1:2" x14ac:dyDescent="0.25">
      <c r="A564" s="42">
        <v>78</v>
      </c>
      <c r="B564" t="str">
        <f t="shared" si="2"/>
        <v/>
      </c>
    </row>
    <row r="565" spans="1:2" x14ac:dyDescent="0.25">
      <c r="A565" s="42">
        <v>79</v>
      </c>
      <c r="B565" t="str">
        <f t="shared" si="2"/>
        <v/>
      </c>
    </row>
    <row r="566" spans="1:2" x14ac:dyDescent="0.25">
      <c r="A566" s="42">
        <v>80</v>
      </c>
      <c r="B566" t="str">
        <f t="shared" si="2"/>
        <v/>
      </c>
    </row>
    <row r="567" spans="1:2" x14ac:dyDescent="0.25">
      <c r="A567" s="42">
        <v>81</v>
      </c>
      <c r="B567" t="str">
        <f>IF($C$483=C83,E83,IF($C$483=C334,E334,IF($C$483=C481,E481,"")))</f>
        <v/>
      </c>
    </row>
    <row r="568" spans="1:2" x14ac:dyDescent="0.25">
      <c r="A568" s="42">
        <v>82</v>
      </c>
      <c r="B568" t="str">
        <f t="shared" ref="B568:B592" si="3">IF($C$483=C84,E84,IF($C$483=C335,E335,""))</f>
        <v/>
      </c>
    </row>
    <row r="569" spans="1:2" x14ac:dyDescent="0.25">
      <c r="A569" s="42">
        <v>83</v>
      </c>
      <c r="B569" t="str">
        <f t="shared" si="3"/>
        <v/>
      </c>
    </row>
    <row r="570" spans="1:2" x14ac:dyDescent="0.25">
      <c r="A570" s="42">
        <v>84</v>
      </c>
      <c r="B570" t="str">
        <f t="shared" si="3"/>
        <v/>
      </c>
    </row>
    <row r="571" spans="1:2" x14ac:dyDescent="0.25">
      <c r="A571" s="42">
        <v>85</v>
      </c>
      <c r="B571" t="str">
        <f t="shared" si="3"/>
        <v/>
      </c>
    </row>
    <row r="572" spans="1:2" x14ac:dyDescent="0.25">
      <c r="A572" s="42">
        <v>86</v>
      </c>
      <c r="B572" t="str">
        <f t="shared" si="3"/>
        <v/>
      </c>
    </row>
    <row r="573" spans="1:2" x14ac:dyDescent="0.25">
      <c r="A573" s="42">
        <v>87</v>
      </c>
      <c r="B573" t="str">
        <f t="shared" si="3"/>
        <v/>
      </c>
    </row>
    <row r="574" spans="1:2" x14ac:dyDescent="0.25">
      <c r="A574" s="42">
        <v>88</v>
      </c>
      <c r="B574" t="str">
        <f t="shared" si="3"/>
        <v/>
      </c>
    </row>
    <row r="575" spans="1:2" x14ac:dyDescent="0.25">
      <c r="A575" s="42">
        <v>89</v>
      </c>
      <c r="B575" t="str">
        <f t="shared" si="3"/>
        <v/>
      </c>
    </row>
    <row r="576" spans="1:2" x14ac:dyDescent="0.25">
      <c r="A576" s="42">
        <v>90</v>
      </c>
      <c r="B576" t="str">
        <f t="shared" si="3"/>
        <v/>
      </c>
    </row>
    <row r="577" spans="1:2" x14ac:dyDescent="0.25">
      <c r="A577" s="42">
        <v>91</v>
      </c>
      <c r="B577" t="str">
        <f t="shared" si="3"/>
        <v/>
      </c>
    </row>
    <row r="578" spans="1:2" x14ac:dyDescent="0.25">
      <c r="A578" s="42">
        <v>92</v>
      </c>
      <c r="B578" t="str">
        <f t="shared" si="3"/>
        <v/>
      </c>
    </row>
    <row r="579" spans="1:2" x14ac:dyDescent="0.25">
      <c r="A579" s="42">
        <v>93</v>
      </c>
      <c r="B579" t="str">
        <f t="shared" si="3"/>
        <v/>
      </c>
    </row>
    <row r="580" spans="1:2" x14ac:dyDescent="0.25">
      <c r="A580" s="42">
        <v>94</v>
      </c>
      <c r="B580" t="str">
        <f t="shared" si="3"/>
        <v/>
      </c>
    </row>
    <row r="581" spans="1:2" x14ac:dyDescent="0.25">
      <c r="A581" s="42">
        <v>95</v>
      </c>
      <c r="B581" t="str">
        <f t="shared" si="3"/>
        <v/>
      </c>
    </row>
    <row r="582" spans="1:2" x14ac:dyDescent="0.25">
      <c r="A582" s="42">
        <v>96</v>
      </c>
      <c r="B582" t="str">
        <f t="shared" si="3"/>
        <v/>
      </c>
    </row>
    <row r="583" spans="1:2" x14ac:dyDescent="0.25">
      <c r="A583" s="42">
        <v>97</v>
      </c>
      <c r="B583" t="str">
        <f t="shared" si="3"/>
        <v/>
      </c>
    </row>
    <row r="584" spans="1:2" x14ac:dyDescent="0.25">
      <c r="A584" s="42">
        <v>98</v>
      </c>
      <c r="B584" t="str">
        <f t="shared" si="3"/>
        <v/>
      </c>
    </row>
    <row r="585" spans="1:2" x14ac:dyDescent="0.25">
      <c r="A585" s="42">
        <v>99</v>
      </c>
      <c r="B585" t="str">
        <f t="shared" si="3"/>
        <v/>
      </c>
    </row>
    <row r="586" spans="1:2" x14ac:dyDescent="0.25">
      <c r="A586" s="42">
        <v>100</v>
      </c>
      <c r="B586" t="str">
        <f t="shared" si="3"/>
        <v/>
      </c>
    </row>
    <row r="587" spans="1:2" x14ac:dyDescent="0.25">
      <c r="A587" s="42">
        <v>101</v>
      </c>
      <c r="B587" t="str">
        <f t="shared" si="3"/>
        <v/>
      </c>
    </row>
    <row r="588" spans="1:2" x14ac:dyDescent="0.25">
      <c r="A588" s="42">
        <v>102</v>
      </c>
      <c r="B588" t="str">
        <f t="shared" si="3"/>
        <v/>
      </c>
    </row>
    <row r="589" spans="1:2" x14ac:dyDescent="0.25">
      <c r="A589" s="42">
        <v>103</v>
      </c>
      <c r="B589" t="str">
        <f t="shared" si="3"/>
        <v/>
      </c>
    </row>
    <row r="590" spans="1:2" x14ac:dyDescent="0.25">
      <c r="A590" s="42">
        <v>104</v>
      </c>
      <c r="B590" t="str">
        <f t="shared" si="3"/>
        <v/>
      </c>
    </row>
    <row r="591" spans="1:2" x14ac:dyDescent="0.25">
      <c r="A591" s="42">
        <v>105</v>
      </c>
      <c r="B591" t="str">
        <f t="shared" si="3"/>
        <v/>
      </c>
    </row>
    <row r="592" spans="1:2" x14ac:dyDescent="0.25">
      <c r="A592" s="42">
        <v>106</v>
      </c>
      <c r="B592" t="str">
        <f t="shared" si="3"/>
        <v/>
      </c>
    </row>
    <row r="593" spans="1:2" x14ac:dyDescent="0.25">
      <c r="A593" s="42">
        <v>107</v>
      </c>
      <c r="B593" t="str">
        <f>IF($C$483=C109,E109,IF($C$483=C360,E360,""))</f>
        <v/>
      </c>
    </row>
    <row r="594" spans="1:2" x14ac:dyDescent="0.25">
      <c r="A594" s="42">
        <v>108</v>
      </c>
      <c r="B594" t="str">
        <f t="shared" ref="B594:B632" si="4">IF($C$483=C361,E361,"")</f>
        <v/>
      </c>
    </row>
    <row r="595" spans="1:2" x14ac:dyDescent="0.25">
      <c r="A595" s="42">
        <v>109</v>
      </c>
      <c r="B595" t="str">
        <f t="shared" si="4"/>
        <v/>
      </c>
    </row>
    <row r="596" spans="1:2" x14ac:dyDescent="0.25">
      <c r="A596" s="42">
        <v>110</v>
      </c>
      <c r="B596" t="str">
        <f t="shared" si="4"/>
        <v/>
      </c>
    </row>
    <row r="597" spans="1:2" x14ac:dyDescent="0.25">
      <c r="A597" s="42">
        <v>111</v>
      </c>
      <c r="B597" t="str">
        <f t="shared" si="4"/>
        <v/>
      </c>
    </row>
    <row r="598" spans="1:2" x14ac:dyDescent="0.25">
      <c r="A598" s="42">
        <v>112</v>
      </c>
      <c r="B598" t="str">
        <f t="shared" si="4"/>
        <v/>
      </c>
    </row>
    <row r="599" spans="1:2" x14ac:dyDescent="0.25">
      <c r="A599" s="42">
        <v>113</v>
      </c>
      <c r="B599" t="str">
        <f t="shared" si="4"/>
        <v/>
      </c>
    </row>
    <row r="600" spans="1:2" x14ac:dyDescent="0.25">
      <c r="A600" s="42">
        <v>114</v>
      </c>
      <c r="B600" t="str">
        <f t="shared" si="4"/>
        <v/>
      </c>
    </row>
    <row r="601" spans="1:2" x14ac:dyDescent="0.25">
      <c r="A601" s="42">
        <v>115</v>
      </c>
      <c r="B601" t="str">
        <f t="shared" si="4"/>
        <v/>
      </c>
    </row>
    <row r="602" spans="1:2" x14ac:dyDescent="0.25">
      <c r="A602" s="42">
        <v>116</v>
      </c>
      <c r="B602" t="str">
        <f t="shared" si="4"/>
        <v/>
      </c>
    </row>
    <row r="603" spans="1:2" x14ac:dyDescent="0.25">
      <c r="A603" s="42">
        <v>117</v>
      </c>
      <c r="B603" t="str">
        <f t="shared" si="4"/>
        <v/>
      </c>
    </row>
    <row r="604" spans="1:2" x14ac:dyDescent="0.25">
      <c r="A604" s="42">
        <v>118</v>
      </c>
      <c r="B604" t="str">
        <f t="shared" si="4"/>
        <v/>
      </c>
    </row>
    <row r="605" spans="1:2" x14ac:dyDescent="0.25">
      <c r="A605" s="42">
        <v>119</v>
      </c>
      <c r="B605" t="str">
        <f t="shared" si="4"/>
        <v/>
      </c>
    </row>
    <row r="606" spans="1:2" x14ac:dyDescent="0.25">
      <c r="A606" s="42">
        <v>120</v>
      </c>
      <c r="B606" t="str">
        <f t="shared" si="4"/>
        <v/>
      </c>
    </row>
    <row r="607" spans="1:2" x14ac:dyDescent="0.25">
      <c r="A607" s="42">
        <v>121</v>
      </c>
      <c r="B607" t="str">
        <f t="shared" si="4"/>
        <v/>
      </c>
    </row>
    <row r="608" spans="1:2" x14ac:dyDescent="0.25">
      <c r="A608" s="42">
        <v>122</v>
      </c>
      <c r="B608" t="str">
        <f t="shared" si="4"/>
        <v/>
      </c>
    </row>
    <row r="609" spans="1:2" x14ac:dyDescent="0.25">
      <c r="A609" s="42">
        <v>123</v>
      </c>
      <c r="B609" t="str">
        <f t="shared" si="4"/>
        <v/>
      </c>
    </row>
    <row r="610" spans="1:2" x14ac:dyDescent="0.25">
      <c r="A610" s="42">
        <v>124</v>
      </c>
      <c r="B610" t="str">
        <f t="shared" si="4"/>
        <v/>
      </c>
    </row>
    <row r="611" spans="1:2" x14ac:dyDescent="0.25">
      <c r="A611" s="42">
        <v>125</v>
      </c>
      <c r="B611" t="str">
        <f t="shared" si="4"/>
        <v/>
      </c>
    </row>
    <row r="612" spans="1:2" x14ac:dyDescent="0.25">
      <c r="A612" s="42">
        <v>126</v>
      </c>
      <c r="B612" t="str">
        <f t="shared" si="4"/>
        <v/>
      </c>
    </row>
    <row r="613" spans="1:2" x14ac:dyDescent="0.25">
      <c r="A613" s="42">
        <v>127</v>
      </c>
      <c r="B613" t="str">
        <f t="shared" si="4"/>
        <v/>
      </c>
    </row>
    <row r="614" spans="1:2" x14ac:dyDescent="0.25">
      <c r="A614" s="42">
        <v>128</v>
      </c>
      <c r="B614" t="str">
        <f t="shared" si="4"/>
        <v/>
      </c>
    </row>
    <row r="615" spans="1:2" x14ac:dyDescent="0.25">
      <c r="A615" s="42">
        <v>129</v>
      </c>
      <c r="B615" t="str">
        <f t="shared" si="4"/>
        <v/>
      </c>
    </row>
    <row r="616" spans="1:2" x14ac:dyDescent="0.25">
      <c r="A616" s="42">
        <v>130</v>
      </c>
      <c r="B616" t="str">
        <f t="shared" si="4"/>
        <v/>
      </c>
    </row>
    <row r="617" spans="1:2" x14ac:dyDescent="0.25">
      <c r="A617" s="42">
        <v>131</v>
      </c>
      <c r="B617" t="str">
        <f t="shared" si="4"/>
        <v/>
      </c>
    </row>
    <row r="618" spans="1:2" x14ac:dyDescent="0.25">
      <c r="A618" s="42">
        <v>132</v>
      </c>
      <c r="B618" t="str">
        <f t="shared" si="4"/>
        <v/>
      </c>
    </row>
    <row r="619" spans="1:2" x14ac:dyDescent="0.25">
      <c r="A619" s="42">
        <v>133</v>
      </c>
      <c r="B619" t="str">
        <f t="shared" si="4"/>
        <v/>
      </c>
    </row>
    <row r="620" spans="1:2" x14ac:dyDescent="0.25">
      <c r="A620" s="42">
        <v>134</v>
      </c>
      <c r="B620" t="str">
        <f t="shared" si="4"/>
        <v/>
      </c>
    </row>
    <row r="621" spans="1:2" x14ac:dyDescent="0.25">
      <c r="A621" s="42">
        <v>135</v>
      </c>
      <c r="B621" t="str">
        <f t="shared" si="4"/>
        <v/>
      </c>
    </row>
    <row r="622" spans="1:2" x14ac:dyDescent="0.25">
      <c r="A622" s="42">
        <v>136</v>
      </c>
      <c r="B622" t="str">
        <f t="shared" si="4"/>
        <v/>
      </c>
    </row>
    <row r="623" spans="1:2" x14ac:dyDescent="0.25">
      <c r="A623" s="42">
        <v>137</v>
      </c>
      <c r="B623" t="str">
        <f t="shared" si="4"/>
        <v/>
      </c>
    </row>
    <row r="624" spans="1:2" x14ac:dyDescent="0.25">
      <c r="A624" s="42">
        <v>138</v>
      </c>
      <c r="B624" t="str">
        <f t="shared" si="4"/>
        <v/>
      </c>
    </row>
    <row r="625" spans="1:2" x14ac:dyDescent="0.25">
      <c r="A625" s="42">
        <v>139</v>
      </c>
      <c r="B625" t="str">
        <f t="shared" si="4"/>
        <v/>
      </c>
    </row>
    <row r="626" spans="1:2" x14ac:dyDescent="0.25">
      <c r="A626" s="42">
        <v>140</v>
      </c>
      <c r="B626" t="str">
        <f t="shared" si="4"/>
        <v/>
      </c>
    </row>
    <row r="627" spans="1:2" x14ac:dyDescent="0.25">
      <c r="A627" s="42">
        <v>141</v>
      </c>
      <c r="B627" t="str">
        <f t="shared" si="4"/>
        <v/>
      </c>
    </row>
    <row r="628" spans="1:2" x14ac:dyDescent="0.25">
      <c r="A628" s="42">
        <v>142</v>
      </c>
      <c r="B628" t="str">
        <f t="shared" si="4"/>
        <v/>
      </c>
    </row>
    <row r="629" spans="1:2" x14ac:dyDescent="0.25">
      <c r="A629" s="42">
        <v>143</v>
      </c>
      <c r="B629" t="str">
        <f t="shared" si="4"/>
        <v/>
      </c>
    </row>
    <row r="630" spans="1:2" x14ac:dyDescent="0.25">
      <c r="A630" s="42">
        <v>144</v>
      </c>
      <c r="B630" t="str">
        <f t="shared" si="4"/>
        <v/>
      </c>
    </row>
    <row r="631" spans="1:2" x14ac:dyDescent="0.25">
      <c r="A631" s="42">
        <v>145</v>
      </c>
      <c r="B631" t="str">
        <f t="shared" si="4"/>
        <v/>
      </c>
    </row>
    <row r="632" spans="1:2" x14ac:dyDescent="0.25">
      <c r="A632" s="42">
        <v>146</v>
      </c>
      <c r="B632" t="str">
        <f t="shared" si="4"/>
        <v/>
      </c>
    </row>
    <row r="633" spans="1:2" x14ac:dyDescent="0.25">
      <c r="A633" s="42">
        <v>147</v>
      </c>
      <c r="B633" t="str">
        <f>IF($C$483=C400,E400,"")</f>
        <v/>
      </c>
    </row>
    <row r="634" spans="1:2" x14ac:dyDescent="0.25">
      <c r="A634" s="42"/>
    </row>
    <row r="635" spans="1:2" x14ac:dyDescent="0.25">
      <c r="A635" s="42"/>
    </row>
    <row r="636" spans="1:2" x14ac:dyDescent="0.25">
      <c r="A636" s="42"/>
    </row>
    <row r="637" spans="1:2" x14ac:dyDescent="0.25">
      <c r="A637" s="42"/>
    </row>
    <row r="638" spans="1:2" x14ac:dyDescent="0.25">
      <c r="A638" s="42"/>
    </row>
    <row r="639" spans="1:2" x14ac:dyDescent="0.25">
      <c r="A639" s="42"/>
    </row>
    <row r="640" spans="1:2" x14ac:dyDescent="0.25">
      <c r="A640" s="42"/>
    </row>
    <row r="641" spans="1:1" x14ac:dyDescent="0.25">
      <c r="A641" s="42"/>
    </row>
    <row r="642" spans="1:1" x14ac:dyDescent="0.25">
      <c r="A642" s="42"/>
    </row>
    <row r="643" spans="1:1" x14ac:dyDescent="0.25">
      <c r="A643" s="42"/>
    </row>
    <row r="644" spans="1:1" x14ac:dyDescent="0.25">
      <c r="A644" s="42"/>
    </row>
    <row r="645" spans="1:1" x14ac:dyDescent="0.25">
      <c r="A645" s="42"/>
    </row>
    <row r="646" spans="1:1" x14ac:dyDescent="0.25">
      <c r="A646" s="42"/>
    </row>
    <row r="647" spans="1:1" x14ac:dyDescent="0.25">
      <c r="A647" s="42"/>
    </row>
    <row r="648" spans="1:1" x14ac:dyDescent="0.25">
      <c r="A648" s="42"/>
    </row>
    <row r="649" spans="1:1" x14ac:dyDescent="0.25">
      <c r="A649" s="42"/>
    </row>
    <row r="650" spans="1:1" x14ac:dyDescent="0.25">
      <c r="A650" s="42"/>
    </row>
    <row r="651" spans="1:1" x14ac:dyDescent="0.25">
      <c r="A651" s="42"/>
    </row>
    <row r="652" spans="1:1" x14ac:dyDescent="0.25">
      <c r="A652" s="42"/>
    </row>
    <row r="653" spans="1:1" x14ac:dyDescent="0.25">
      <c r="A653" s="42"/>
    </row>
    <row r="654" spans="1:1" x14ac:dyDescent="0.25">
      <c r="A654" s="42"/>
    </row>
    <row r="655" spans="1:1" x14ac:dyDescent="0.25">
      <c r="A655" s="42"/>
    </row>
    <row r="656" spans="1:1" x14ac:dyDescent="0.25">
      <c r="A656" s="42"/>
    </row>
    <row r="657" spans="1:1" x14ac:dyDescent="0.25">
      <c r="A657" s="42"/>
    </row>
    <row r="658" spans="1:1" x14ac:dyDescent="0.25">
      <c r="A658" s="42"/>
    </row>
    <row r="659" spans="1:1" x14ac:dyDescent="0.25">
      <c r="A659" s="42"/>
    </row>
    <row r="660" spans="1:1" x14ac:dyDescent="0.25">
      <c r="A660" s="42"/>
    </row>
    <row r="661" spans="1:1" x14ac:dyDescent="0.25">
      <c r="A661" s="42"/>
    </row>
    <row r="662" spans="1:1" x14ac:dyDescent="0.25">
      <c r="A662" s="42"/>
    </row>
    <row r="663" spans="1:1" x14ac:dyDescent="0.25">
      <c r="A663" s="42"/>
    </row>
    <row r="664" spans="1:1" x14ac:dyDescent="0.25">
      <c r="A664" s="42"/>
    </row>
    <row r="665" spans="1:1" x14ac:dyDescent="0.25">
      <c r="A665" s="42"/>
    </row>
    <row r="666" spans="1:1" x14ac:dyDescent="0.25">
      <c r="A666" s="42"/>
    </row>
    <row r="667" spans="1:1" x14ac:dyDescent="0.25">
      <c r="A667" s="42"/>
    </row>
    <row r="668" spans="1:1" x14ac:dyDescent="0.25">
      <c r="A668" s="42"/>
    </row>
    <row r="669" spans="1:1" x14ac:dyDescent="0.25">
      <c r="A669" s="42"/>
    </row>
    <row r="670" spans="1:1" x14ac:dyDescent="0.25">
      <c r="A670" s="42"/>
    </row>
    <row r="671" spans="1:1" x14ac:dyDescent="0.25">
      <c r="A671" s="42"/>
    </row>
    <row r="672" spans="1:1" x14ac:dyDescent="0.25">
      <c r="A672" s="42"/>
    </row>
    <row r="673" spans="1:1" x14ac:dyDescent="0.25">
      <c r="A673" s="42"/>
    </row>
    <row r="674" spans="1:1" x14ac:dyDescent="0.25">
      <c r="A674" s="42"/>
    </row>
    <row r="675" spans="1:1" x14ac:dyDescent="0.25">
      <c r="A675" s="42"/>
    </row>
    <row r="676" spans="1:1" x14ac:dyDescent="0.25">
      <c r="A676" s="42"/>
    </row>
    <row r="677" spans="1:1" x14ac:dyDescent="0.25">
      <c r="A677" s="42"/>
    </row>
    <row r="678" spans="1:1" x14ac:dyDescent="0.25">
      <c r="A678" s="42"/>
    </row>
    <row r="679" spans="1:1" x14ac:dyDescent="0.25">
      <c r="A679" s="42"/>
    </row>
    <row r="680" spans="1:1" x14ac:dyDescent="0.25">
      <c r="A680" s="42"/>
    </row>
    <row r="681" spans="1:1" x14ac:dyDescent="0.25">
      <c r="A681" s="42"/>
    </row>
    <row r="682" spans="1:1" x14ac:dyDescent="0.25">
      <c r="A682" s="42"/>
    </row>
    <row r="683" spans="1:1" x14ac:dyDescent="0.25">
      <c r="A683" s="42"/>
    </row>
    <row r="684" spans="1:1" x14ac:dyDescent="0.25">
      <c r="A684" s="42"/>
    </row>
    <row r="685" spans="1:1" x14ac:dyDescent="0.25">
      <c r="A685" s="42"/>
    </row>
    <row r="686" spans="1:1" x14ac:dyDescent="0.25">
      <c r="A686" s="42"/>
    </row>
    <row r="687" spans="1:1" x14ac:dyDescent="0.25">
      <c r="A687" s="42"/>
    </row>
    <row r="688" spans="1:1" x14ac:dyDescent="0.25">
      <c r="A688" s="42"/>
    </row>
    <row r="689" spans="1:1" x14ac:dyDescent="0.25">
      <c r="A689" s="42"/>
    </row>
    <row r="690" spans="1:1" x14ac:dyDescent="0.25">
      <c r="A690" s="42"/>
    </row>
    <row r="691" spans="1:1" x14ac:dyDescent="0.25">
      <c r="A691" s="42"/>
    </row>
    <row r="692" spans="1:1" x14ac:dyDescent="0.25">
      <c r="A692" s="42"/>
    </row>
    <row r="693" spans="1:1" x14ac:dyDescent="0.25">
      <c r="A693" s="42"/>
    </row>
    <row r="694" spans="1:1" x14ac:dyDescent="0.25">
      <c r="A694" s="42"/>
    </row>
    <row r="695" spans="1:1" x14ac:dyDescent="0.25">
      <c r="A695" s="42"/>
    </row>
    <row r="696" spans="1:1" x14ac:dyDescent="0.25">
      <c r="A696" s="42"/>
    </row>
    <row r="697" spans="1:1" x14ac:dyDescent="0.25">
      <c r="A697" s="42"/>
    </row>
    <row r="698" spans="1:1" x14ac:dyDescent="0.25">
      <c r="A698" s="42"/>
    </row>
    <row r="699" spans="1:1" x14ac:dyDescent="0.25">
      <c r="A699" s="42"/>
    </row>
    <row r="700" spans="1:1" x14ac:dyDescent="0.25">
      <c r="A700" s="42"/>
    </row>
    <row r="701" spans="1:1" x14ac:dyDescent="0.25">
      <c r="A701" s="42"/>
    </row>
    <row r="702" spans="1:1" x14ac:dyDescent="0.25">
      <c r="A702" s="42"/>
    </row>
    <row r="703" spans="1:1" x14ac:dyDescent="0.25">
      <c r="A703" s="42"/>
    </row>
    <row r="704" spans="1:1" x14ac:dyDescent="0.25">
      <c r="A704" s="42"/>
    </row>
    <row r="705" spans="1:1" x14ac:dyDescent="0.25">
      <c r="A705" s="42"/>
    </row>
    <row r="706" spans="1:1" x14ac:dyDescent="0.25">
      <c r="A706" s="42"/>
    </row>
    <row r="707" spans="1:1" x14ac:dyDescent="0.25">
      <c r="A707" s="42"/>
    </row>
    <row r="708" spans="1:1" x14ac:dyDescent="0.25">
      <c r="A708" s="42"/>
    </row>
    <row r="709" spans="1:1" x14ac:dyDescent="0.25">
      <c r="A709" s="42"/>
    </row>
    <row r="710" spans="1:1" x14ac:dyDescent="0.25">
      <c r="A710" s="42"/>
    </row>
    <row r="711" spans="1:1" x14ac:dyDescent="0.25">
      <c r="A711" s="42"/>
    </row>
    <row r="712" spans="1:1" x14ac:dyDescent="0.25">
      <c r="A712" s="42"/>
    </row>
    <row r="713" spans="1:1" x14ac:dyDescent="0.25">
      <c r="A713" s="42"/>
    </row>
    <row r="714" spans="1:1" x14ac:dyDescent="0.25">
      <c r="A714" s="42"/>
    </row>
    <row r="715" spans="1:1" x14ac:dyDescent="0.25">
      <c r="A715" s="42"/>
    </row>
    <row r="716" spans="1:1" x14ac:dyDescent="0.25">
      <c r="A716" s="42"/>
    </row>
    <row r="717" spans="1:1" x14ac:dyDescent="0.25">
      <c r="A717" s="42"/>
    </row>
    <row r="718" spans="1:1" x14ac:dyDescent="0.25">
      <c r="A718" s="42"/>
    </row>
    <row r="719" spans="1:1" x14ac:dyDescent="0.25">
      <c r="A719" s="42"/>
    </row>
    <row r="720" spans="1:1" x14ac:dyDescent="0.25">
      <c r="A720" s="42"/>
    </row>
    <row r="721" spans="1:1" x14ac:dyDescent="0.25">
      <c r="A721" s="42"/>
    </row>
    <row r="722" spans="1:1" x14ac:dyDescent="0.25">
      <c r="A722" s="42"/>
    </row>
    <row r="723" spans="1:1" x14ac:dyDescent="0.25">
      <c r="A723" s="42"/>
    </row>
    <row r="724" spans="1:1" x14ac:dyDescent="0.25">
      <c r="A724" s="42"/>
    </row>
    <row r="725" spans="1:1" x14ac:dyDescent="0.25">
      <c r="A725" s="42"/>
    </row>
    <row r="726" spans="1:1" x14ac:dyDescent="0.25">
      <c r="A726" s="42"/>
    </row>
    <row r="727" spans="1:1" x14ac:dyDescent="0.25">
      <c r="A727" s="42"/>
    </row>
    <row r="728" spans="1:1" x14ac:dyDescent="0.25">
      <c r="A728" s="42"/>
    </row>
    <row r="729" spans="1:1" x14ac:dyDescent="0.25">
      <c r="A729" s="42"/>
    </row>
    <row r="730" spans="1:1" x14ac:dyDescent="0.25">
      <c r="A730" s="42"/>
    </row>
    <row r="731" spans="1:1" x14ac:dyDescent="0.25">
      <c r="A731" s="42"/>
    </row>
    <row r="732" spans="1:1" x14ac:dyDescent="0.25">
      <c r="A732" s="42"/>
    </row>
    <row r="733" spans="1:1" x14ac:dyDescent="0.25">
      <c r="A733" s="42"/>
    </row>
    <row r="734" spans="1:1" x14ac:dyDescent="0.25">
      <c r="A734" s="42"/>
    </row>
    <row r="735" spans="1:1" x14ac:dyDescent="0.25">
      <c r="A735" s="42"/>
    </row>
    <row r="736" spans="1:1" x14ac:dyDescent="0.25">
      <c r="A736" s="42"/>
    </row>
    <row r="737" spans="1:1" x14ac:dyDescent="0.25">
      <c r="A737" s="42"/>
    </row>
    <row r="738" spans="1:1" x14ac:dyDescent="0.25">
      <c r="A738" s="42"/>
    </row>
    <row r="739" spans="1:1" x14ac:dyDescent="0.25">
      <c r="A739" s="42"/>
    </row>
    <row r="740" spans="1:1" x14ac:dyDescent="0.25">
      <c r="A740" s="42"/>
    </row>
    <row r="741" spans="1:1" x14ac:dyDescent="0.25">
      <c r="A741" s="42"/>
    </row>
    <row r="742" spans="1:1" x14ac:dyDescent="0.25">
      <c r="A742" s="42"/>
    </row>
    <row r="743" spans="1:1" x14ac:dyDescent="0.25">
      <c r="A743" s="42"/>
    </row>
    <row r="744" spans="1:1" x14ac:dyDescent="0.25">
      <c r="A744" s="42"/>
    </row>
    <row r="745" spans="1:1" x14ac:dyDescent="0.25">
      <c r="A745" s="42"/>
    </row>
    <row r="746" spans="1:1" x14ac:dyDescent="0.25">
      <c r="A746" s="42"/>
    </row>
    <row r="747" spans="1:1" x14ac:dyDescent="0.25">
      <c r="A747" s="42"/>
    </row>
    <row r="748" spans="1:1" x14ac:dyDescent="0.25">
      <c r="A748" s="42"/>
    </row>
    <row r="749" spans="1:1" x14ac:dyDescent="0.25">
      <c r="A749" s="42"/>
    </row>
    <row r="750" spans="1:1" x14ac:dyDescent="0.25">
      <c r="A750" s="42"/>
    </row>
    <row r="751" spans="1:1" x14ac:dyDescent="0.25">
      <c r="A751" s="42"/>
    </row>
    <row r="752" spans="1:1" x14ac:dyDescent="0.25">
      <c r="A752" s="42"/>
    </row>
    <row r="753" spans="1:1" x14ac:dyDescent="0.25">
      <c r="A753" s="42"/>
    </row>
    <row r="754" spans="1:1" x14ac:dyDescent="0.25">
      <c r="A754" s="42"/>
    </row>
    <row r="755" spans="1:1" x14ac:dyDescent="0.25">
      <c r="A755" s="42"/>
    </row>
    <row r="756" spans="1:1" x14ac:dyDescent="0.25">
      <c r="A756" s="42"/>
    </row>
    <row r="757" spans="1:1" x14ac:dyDescent="0.25">
      <c r="A757" s="42"/>
    </row>
    <row r="758" spans="1:1" x14ac:dyDescent="0.25">
      <c r="A758" s="42"/>
    </row>
    <row r="759" spans="1:1" x14ac:dyDescent="0.25">
      <c r="A759" s="42"/>
    </row>
    <row r="760" spans="1:1" x14ac:dyDescent="0.25">
      <c r="A760" s="42"/>
    </row>
    <row r="761" spans="1:1" x14ac:dyDescent="0.25">
      <c r="A761" s="42"/>
    </row>
    <row r="762" spans="1:1" x14ac:dyDescent="0.25">
      <c r="A762" s="42"/>
    </row>
    <row r="763" spans="1:1" x14ac:dyDescent="0.25">
      <c r="A763" s="42"/>
    </row>
    <row r="764" spans="1:1" x14ac:dyDescent="0.25">
      <c r="A764" s="42"/>
    </row>
    <row r="765" spans="1:1" x14ac:dyDescent="0.25">
      <c r="A765" s="42"/>
    </row>
    <row r="766" spans="1:1" x14ac:dyDescent="0.25">
      <c r="A766" s="42"/>
    </row>
    <row r="767" spans="1:1" x14ac:dyDescent="0.25">
      <c r="A767" s="42"/>
    </row>
    <row r="768" spans="1:1" x14ac:dyDescent="0.25">
      <c r="A768" s="42"/>
    </row>
    <row r="769" spans="1:1" x14ac:dyDescent="0.25">
      <c r="A769" s="42"/>
    </row>
    <row r="770" spans="1:1" x14ac:dyDescent="0.25">
      <c r="A770" s="42"/>
    </row>
    <row r="771" spans="1:1" x14ac:dyDescent="0.25">
      <c r="A771" s="42"/>
    </row>
    <row r="772" spans="1:1" x14ac:dyDescent="0.25">
      <c r="A772" s="42"/>
    </row>
    <row r="773" spans="1:1" x14ac:dyDescent="0.25">
      <c r="A773" s="42"/>
    </row>
    <row r="774" spans="1:1" x14ac:dyDescent="0.25">
      <c r="A774" s="42"/>
    </row>
    <row r="775" spans="1:1" x14ac:dyDescent="0.25">
      <c r="A775" s="42"/>
    </row>
    <row r="776" spans="1:1" x14ac:dyDescent="0.25">
      <c r="A776" s="42"/>
    </row>
    <row r="777" spans="1:1" x14ac:dyDescent="0.25">
      <c r="A777" s="42"/>
    </row>
    <row r="778" spans="1:1" x14ac:dyDescent="0.25">
      <c r="A778" s="42"/>
    </row>
    <row r="779" spans="1:1" x14ac:dyDescent="0.25">
      <c r="A779" s="42"/>
    </row>
    <row r="780" spans="1:1" x14ac:dyDescent="0.25">
      <c r="A780" s="42"/>
    </row>
  </sheetData>
  <sheetProtection password="FAFE" sheet="1" objects="1" scenarios="1" selectLockedCells="1" selectUnlockedCells="1"/>
  <sortState ref="H4:I481">
    <sortCondition ref="H4:H481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81"/>
  <sheetViews>
    <sheetView topLeftCell="A40" workbookViewId="0">
      <selection activeCell="L26" sqref="L26"/>
    </sheetView>
  </sheetViews>
  <sheetFormatPr defaultRowHeight="15" x14ac:dyDescent="0.25"/>
  <cols>
    <col min="1" max="1" width="3.5703125" customWidth="1"/>
    <col min="2" max="2" width="33.28515625" bestFit="1" customWidth="1"/>
    <col min="3" max="3" width="41.7109375" customWidth="1"/>
    <col min="4" max="4" width="53.28515625" customWidth="1"/>
    <col min="5" max="5" width="52.42578125" customWidth="1"/>
    <col min="6" max="6" width="40.28515625" customWidth="1"/>
    <col min="7" max="7" width="24.140625" customWidth="1"/>
  </cols>
  <sheetData>
    <row r="2" spans="2:9" x14ac:dyDescent="0.25">
      <c r="B2" s="35" t="s">
        <v>162</v>
      </c>
      <c r="C2" s="35" t="s">
        <v>634</v>
      </c>
      <c r="D2" s="35" t="s">
        <v>240</v>
      </c>
      <c r="E2" s="35" t="s">
        <v>44</v>
      </c>
      <c r="F2" s="35" t="s">
        <v>636</v>
      </c>
    </row>
    <row r="3" spans="2:9" x14ac:dyDescent="0.25">
      <c r="B3" s="36" t="s">
        <v>163</v>
      </c>
      <c r="C3" s="37" t="s">
        <v>168</v>
      </c>
      <c r="D3" s="36" t="s">
        <v>603</v>
      </c>
      <c r="E3" s="36" t="s">
        <v>241</v>
      </c>
      <c r="F3" s="36" t="s">
        <v>242</v>
      </c>
      <c r="H3" t="s">
        <v>637</v>
      </c>
      <c r="I3" t="str">
        <f>CONCATENATE(H3," - ",E3)</f>
        <v xml:space="preserve">A01 - Analýza spoločných potrieb/výziev. </v>
      </c>
    </row>
    <row r="4" spans="2:9" x14ac:dyDescent="0.25">
      <c r="B4" s="36" t="s">
        <v>163</v>
      </c>
      <c r="C4" s="37" t="s">
        <v>168</v>
      </c>
      <c r="D4" s="36" t="s">
        <v>603</v>
      </c>
      <c r="E4" s="36" t="s">
        <v>243</v>
      </c>
      <c r="F4" s="36" t="s">
        <v>242</v>
      </c>
      <c r="H4" t="s">
        <v>638</v>
      </c>
      <c r="I4" t="str">
        <f t="shared" ref="I4:I67" si="0">CONCATENATE(H4," - ",E4)</f>
        <v>A02 - Príprava nových spoločných vzdelávacích programov/výstupov.</v>
      </c>
    </row>
    <row r="5" spans="2:9" x14ac:dyDescent="0.25">
      <c r="B5" s="36" t="s">
        <v>163</v>
      </c>
      <c r="C5" s="37" t="s">
        <v>168</v>
      </c>
      <c r="D5" s="36" t="s">
        <v>603</v>
      </c>
      <c r="E5" s="36" t="s">
        <v>244</v>
      </c>
      <c r="F5" s="36" t="s">
        <v>242</v>
      </c>
      <c r="H5" t="s">
        <v>639</v>
      </c>
      <c r="I5" t="str">
        <f t="shared" si="0"/>
        <v>A03 - Príprava inovovaných spoločných vzdelávacích programov/výstupov.</v>
      </c>
    </row>
    <row r="6" spans="2:9" x14ac:dyDescent="0.25">
      <c r="B6" s="36" t="s">
        <v>163</v>
      </c>
      <c r="C6" s="37" t="s">
        <v>168</v>
      </c>
      <c r="D6" s="36" t="s">
        <v>603</v>
      </c>
      <c r="E6" s="36" t="s">
        <v>245</v>
      </c>
      <c r="F6" s="36" t="s">
        <v>242</v>
      </c>
      <c r="H6" t="s">
        <v>640</v>
      </c>
      <c r="I6" t="str">
        <f t="shared" si="0"/>
        <v xml:space="preserve">A04 - Testovanie vytvorených spoločných vzdelávacích programov/výstupov v praxi a vyhodnotenie efektivity[1] (napr. prostredníctvom školení, skúšobných lekcií, spoločných prác).  </v>
      </c>
    </row>
    <row r="7" spans="2:9" x14ac:dyDescent="0.25">
      <c r="B7" s="36" t="s">
        <v>163</v>
      </c>
      <c r="C7" s="37" t="s">
        <v>168</v>
      </c>
      <c r="D7" s="36" t="s">
        <v>603</v>
      </c>
      <c r="E7" s="36" t="s">
        <v>246</v>
      </c>
      <c r="F7" s="36" t="s">
        <v>247</v>
      </c>
      <c r="H7" t="s">
        <v>641</v>
      </c>
      <c r="I7" t="str">
        <f t="shared" si="0"/>
        <v xml:space="preserve">A05 - Zavedenie (využitie) vytvorených spoločných vzdelávacích programov/výstupov do praxe a vyhodnotenie efektivity1 (zavedenie do procesu výučby). </v>
      </c>
    </row>
    <row r="8" spans="2:9" x14ac:dyDescent="0.25">
      <c r="B8" s="36" t="s">
        <v>163</v>
      </c>
      <c r="C8" s="37" t="s">
        <v>168</v>
      </c>
      <c r="D8" s="36" t="s">
        <v>603</v>
      </c>
      <c r="E8" s="36" t="s">
        <v>248</v>
      </c>
      <c r="F8" s="36" t="s">
        <v>247</v>
      </c>
      <c r="H8" t="s">
        <v>642</v>
      </c>
      <c r="I8" t="str">
        <f t="shared" si="0"/>
        <v>A06 - Zavedenie a využitie e-learningu.</v>
      </c>
    </row>
    <row r="9" spans="2:9" x14ac:dyDescent="0.25">
      <c r="B9" s="36" t="s">
        <v>163</v>
      </c>
      <c r="C9" s="37" t="s">
        <v>168</v>
      </c>
      <c r="D9" s="36" t="s">
        <v>603</v>
      </c>
      <c r="E9" s="36" t="s">
        <v>249</v>
      </c>
      <c r="F9" s="36" t="s">
        <v>247</v>
      </c>
      <c r="H9" t="s">
        <v>643</v>
      </c>
      <c r="I9" t="str">
        <f t="shared" si="0"/>
        <v xml:space="preserve">A07 - Vydanie/tlač pracovných listov/ pracovných zošitov, učebníc/učebných textov/metodických príručiek. </v>
      </c>
    </row>
    <row r="10" spans="2:9" x14ac:dyDescent="0.25">
      <c r="B10" s="36" t="s">
        <v>163</v>
      </c>
      <c r="C10" s="37" t="s">
        <v>168</v>
      </c>
      <c r="D10" s="36" t="s">
        <v>603</v>
      </c>
      <c r="E10" s="36" t="s">
        <v>250</v>
      </c>
      <c r="F10" s="36" t="s">
        <v>251</v>
      </c>
      <c r="H10" t="s">
        <v>644</v>
      </c>
      <c r="I10" t="str">
        <f t="shared" si="0"/>
        <v>A08 - Školenie/tréning doktorandov/pedagógov.</v>
      </c>
    </row>
    <row r="11" spans="2:9" x14ac:dyDescent="0.25">
      <c r="B11" s="36" t="s">
        <v>163</v>
      </c>
      <c r="C11" s="37" t="s">
        <v>168</v>
      </c>
      <c r="D11" s="36" t="s">
        <v>603</v>
      </c>
      <c r="E11" s="36" t="s">
        <v>252</v>
      </c>
      <c r="F11" s="36" t="s">
        <v>251</v>
      </c>
      <c r="H11" t="s">
        <v>645</v>
      </c>
      <c r="I11" t="str">
        <f t="shared" si="0"/>
        <v>A09 - Výmenné stáže doktorandov/pedagógov.</v>
      </c>
    </row>
    <row r="12" spans="2:9" x14ac:dyDescent="0.25">
      <c r="B12" s="36" t="s">
        <v>163</v>
      </c>
      <c r="C12" s="37" t="s">
        <v>168</v>
      </c>
      <c r="D12" s="36" t="s">
        <v>603</v>
      </c>
      <c r="E12" s="36" t="s">
        <v>253</v>
      </c>
      <c r="F12" s="36" t="s">
        <v>251</v>
      </c>
      <c r="H12" t="s">
        <v>646</v>
      </c>
      <c r="I12" t="str">
        <f t="shared" si="0"/>
        <v>A10 - Výmenné stáže/pobyty žiakov/študentov.</v>
      </c>
    </row>
    <row r="13" spans="2:9" x14ac:dyDescent="0.25">
      <c r="B13" s="36" t="s">
        <v>163</v>
      </c>
      <c r="C13" s="37" t="s">
        <v>168</v>
      </c>
      <c r="D13" s="36" t="s">
        <v>603</v>
      </c>
      <c r="E13" s="36" t="s">
        <v>254</v>
      </c>
      <c r="F13" s="36" t="s">
        <v>57</v>
      </c>
      <c r="H13" t="s">
        <v>647</v>
      </c>
      <c r="I13" t="str">
        <f t="shared" si="0"/>
        <v>A11 - Realizácia seminárov.</v>
      </c>
    </row>
    <row r="14" spans="2:9" x14ac:dyDescent="0.25">
      <c r="B14" s="36" t="s">
        <v>163</v>
      </c>
      <c r="C14" s="37" t="s">
        <v>168</v>
      </c>
      <c r="D14" s="36" t="s">
        <v>603</v>
      </c>
      <c r="E14" s="36" t="s">
        <v>255</v>
      </c>
      <c r="F14" s="36" t="s">
        <v>57</v>
      </c>
      <c r="H14" t="s">
        <v>648</v>
      </c>
      <c r="I14" t="str">
        <f t="shared" si="0"/>
        <v>A12 - Spoločná konferencia.</v>
      </c>
    </row>
    <row r="15" spans="2:9" x14ac:dyDescent="0.25">
      <c r="B15" s="36" t="s">
        <v>163</v>
      </c>
      <c r="C15" s="37" t="s">
        <v>168</v>
      </c>
      <c r="D15" s="36" t="s">
        <v>603</v>
      </c>
      <c r="E15" s="36" t="s">
        <v>256</v>
      </c>
      <c r="F15" s="36" t="s">
        <v>57</v>
      </c>
      <c r="H15" t="s">
        <v>649</v>
      </c>
      <c r="I15" t="str">
        <f t="shared" si="0"/>
        <v xml:space="preserve">A13 - Prezentácia spoločných výstupov/propagácia (doplnková aktivita).  </v>
      </c>
    </row>
    <row r="16" spans="2:9" x14ac:dyDescent="0.25">
      <c r="B16" s="36" t="s">
        <v>163</v>
      </c>
      <c r="C16" s="37" t="s">
        <v>168</v>
      </c>
      <c r="D16" s="36" t="s">
        <v>603</v>
      </c>
      <c r="E16" s="36" t="s">
        <v>257</v>
      </c>
      <c r="F16" s="36" t="s">
        <v>57</v>
      </c>
      <c r="H16" t="s">
        <v>650</v>
      </c>
      <c r="I16" t="str">
        <f t="shared" si="0"/>
        <v>A14 - Vydanie/tlač publikačných výstupov.</v>
      </c>
    </row>
    <row r="17" spans="2:9" x14ac:dyDescent="0.25">
      <c r="B17" s="36" t="s">
        <v>163</v>
      </c>
      <c r="C17" s="37" t="s">
        <v>168</v>
      </c>
      <c r="D17" s="36" t="s">
        <v>603</v>
      </c>
      <c r="E17" s="36" t="s">
        <v>258</v>
      </c>
      <c r="F17" s="36" t="s">
        <v>57</v>
      </c>
      <c r="H17" t="s">
        <v>651</v>
      </c>
      <c r="I17" t="str">
        <f t="shared" si="0"/>
        <v>A15 - Obstaranie vybavenia potrebného k príprave/zavedeniu spoločných programov/výstupov.</v>
      </c>
    </row>
    <row r="18" spans="2:9" x14ac:dyDescent="0.25">
      <c r="B18" s="36" t="s">
        <v>163</v>
      </c>
      <c r="C18" s="37" t="s">
        <v>168</v>
      </c>
      <c r="D18" s="36" t="s">
        <v>603</v>
      </c>
      <c r="E18" s="36" t="s">
        <v>259</v>
      </c>
      <c r="F18" s="36" t="s">
        <v>57</v>
      </c>
      <c r="H18" t="s">
        <v>652</v>
      </c>
      <c r="I18" t="str">
        <f t="shared" si="0"/>
        <v>A16 - Stavebné práce/úpravy súvisiace so zavedením spoločných vzdelávacích programov/výstupov.</v>
      </c>
    </row>
    <row r="19" spans="2:9" x14ac:dyDescent="0.25">
      <c r="B19" s="36" t="s">
        <v>163</v>
      </c>
      <c r="C19" s="37" t="s">
        <v>168</v>
      </c>
      <c r="D19" s="36" t="s">
        <v>603</v>
      </c>
      <c r="E19" s="36" t="s">
        <v>260</v>
      </c>
      <c r="F19" s="36" t="s">
        <v>57</v>
      </c>
      <c r="H19" t="s">
        <v>653</v>
      </c>
      <c r="I19" t="str">
        <f t="shared" si="0"/>
        <v>A17 - Obstaranie nehnuteľností súvisiacich so zavedením spoločných vzdelávacích programov/výstupov.</v>
      </c>
    </row>
    <row r="20" spans="2:9" x14ac:dyDescent="0.25">
      <c r="B20" s="36" t="s">
        <v>163</v>
      </c>
      <c r="C20" s="37" t="s">
        <v>168</v>
      </c>
      <c r="D20" s="36" t="s">
        <v>604</v>
      </c>
      <c r="E20" s="36" t="s">
        <v>261</v>
      </c>
      <c r="F20" s="36" t="s">
        <v>242</v>
      </c>
      <c r="H20" t="s">
        <v>654</v>
      </c>
      <c r="I20" t="str">
        <f t="shared" si="0"/>
        <v>B01 - Spracovanie štúdie k systematizácii spolupráce medzi vzdelávacími inštitúciami a zamestnávateľmi</v>
      </c>
    </row>
    <row r="21" spans="2:9" x14ac:dyDescent="0.25">
      <c r="B21" s="36" t="s">
        <v>163</v>
      </c>
      <c r="C21" s="37" t="s">
        <v>168</v>
      </c>
      <c r="D21" s="36" t="s">
        <v>604</v>
      </c>
      <c r="E21" s="36" t="s">
        <v>262</v>
      </c>
      <c r="F21" s="36" t="s">
        <v>242</v>
      </c>
      <c r="H21" t="s">
        <v>655</v>
      </c>
      <c r="I21" t="str">
        <f t="shared" si="0"/>
        <v>B02 - Spracovanie spoločnej stratégie</v>
      </c>
    </row>
    <row r="22" spans="2:9" x14ac:dyDescent="0.25">
      <c r="B22" s="36" t="s">
        <v>163</v>
      </c>
      <c r="C22" s="37" t="s">
        <v>168</v>
      </c>
      <c r="D22" s="36" t="s">
        <v>604</v>
      </c>
      <c r="E22" s="36" t="s">
        <v>263</v>
      </c>
      <c r="F22" s="36" t="s">
        <v>242</v>
      </c>
      <c r="H22" t="s">
        <v>656</v>
      </c>
      <c r="I22" t="str">
        <f t="shared" si="0"/>
        <v>B03 - Spracovanie spoločnej analýzy/štúdie  v oblasti priblíženia ponuky vzdelávania a potrieb trhu práce za podmienky ich reálneho uplatnenia</v>
      </c>
    </row>
    <row r="23" spans="2:9" x14ac:dyDescent="0.25">
      <c r="B23" s="36" t="s">
        <v>163</v>
      </c>
      <c r="C23" s="37" t="s">
        <v>168</v>
      </c>
      <c r="D23" s="36" t="s">
        <v>604</v>
      </c>
      <c r="E23" s="36" t="s">
        <v>264</v>
      </c>
      <c r="F23" s="36" t="s">
        <v>242</v>
      </c>
      <c r="H23" t="s">
        <v>657</v>
      </c>
      <c r="I23" t="str">
        <f t="shared" si="0"/>
        <v>B04 - Spracovanie spoločnej koncepcie smerujúcej k zlepšeniu postavenia absolventov na cezhraničnom trhu práce</v>
      </c>
    </row>
    <row r="24" spans="2:9" x14ac:dyDescent="0.25">
      <c r="B24" s="36" t="s">
        <v>163</v>
      </c>
      <c r="C24" s="37" t="s">
        <v>168</v>
      </c>
      <c r="D24" s="36" t="s">
        <v>604</v>
      </c>
      <c r="E24" s="36" t="s">
        <v>265</v>
      </c>
      <c r="F24" s="36" t="s">
        <v>242</v>
      </c>
      <c r="H24" t="s">
        <v>658</v>
      </c>
      <c r="I24" t="str">
        <f t="shared" si="0"/>
        <v>B05 - Aktivita smerujúca k odstráneniu bariér pri uznávaní kvalifikácií medzi oboma členskými štátmi</v>
      </c>
    </row>
    <row r="25" spans="2:9" x14ac:dyDescent="0.25">
      <c r="B25" s="36" t="s">
        <v>163</v>
      </c>
      <c r="C25" s="37" t="s">
        <v>168</v>
      </c>
      <c r="D25" s="36" t="s">
        <v>604</v>
      </c>
      <c r="E25" s="36" t="s">
        <v>266</v>
      </c>
      <c r="F25" s="36" t="s">
        <v>242</v>
      </c>
      <c r="H25" t="s">
        <v>659</v>
      </c>
      <c r="I25" t="str">
        <f t="shared" si="0"/>
        <v>B06 - Spracovanie spoločnej databázy</v>
      </c>
    </row>
    <row r="26" spans="2:9" x14ac:dyDescent="0.25">
      <c r="B26" s="36" t="s">
        <v>163</v>
      </c>
      <c r="C26" s="37" t="s">
        <v>168</v>
      </c>
      <c r="D26" s="36" t="s">
        <v>604</v>
      </c>
      <c r="E26" s="36" t="s">
        <v>267</v>
      </c>
      <c r="F26" s="36" t="s">
        <v>247</v>
      </c>
      <c r="H26" t="s">
        <v>660</v>
      </c>
      <c r="I26" t="str">
        <f t="shared" si="0"/>
        <v>B07 - Poriadení vybavení nevyhnutného pre realizáciu praxe/výučby</v>
      </c>
    </row>
    <row r="27" spans="2:9" x14ac:dyDescent="0.25">
      <c r="B27" s="36" t="s">
        <v>163</v>
      </c>
      <c r="C27" s="37" t="s">
        <v>168</v>
      </c>
      <c r="D27" s="36" t="s">
        <v>604</v>
      </c>
      <c r="E27" s="36" t="s">
        <v>268</v>
      </c>
      <c r="F27" s="36" t="s">
        <v>247</v>
      </c>
      <c r="H27" t="s">
        <v>661</v>
      </c>
      <c r="I27" t="str">
        <f t="shared" si="0"/>
        <v>B08 - Vytvorenie spoločného informačného/manažérskeho systému</v>
      </c>
    </row>
    <row r="28" spans="2:9" x14ac:dyDescent="0.25">
      <c r="B28" s="36" t="s">
        <v>163</v>
      </c>
      <c r="C28" s="37" t="s">
        <v>168</v>
      </c>
      <c r="D28" s="36" t="s">
        <v>604</v>
      </c>
      <c r="E28" s="36" t="s">
        <v>269</v>
      </c>
      <c r="F28" s="36" t="s">
        <v>247</v>
      </c>
      <c r="H28" t="s">
        <v>662</v>
      </c>
      <c r="I28" t="str">
        <f t="shared" si="0"/>
        <v>B09 - Realizácia spoločnej vzdelávacej aktivity v spolupráci s inštitúciami trhu práce</v>
      </c>
    </row>
    <row r="29" spans="2:9" x14ac:dyDescent="0.25">
      <c r="B29" s="36" t="s">
        <v>163</v>
      </c>
      <c r="C29" s="37" t="s">
        <v>168</v>
      </c>
      <c r="D29" s="36" t="s">
        <v>604</v>
      </c>
      <c r="E29" s="36" t="s">
        <v>270</v>
      </c>
      <c r="F29" s="36" t="s">
        <v>247</v>
      </c>
      <c r="H29" t="s">
        <v>663</v>
      </c>
      <c r="I29" t="str">
        <f t="shared" si="0"/>
        <v>B10 - Spoločná príprava konceptu praktickej výučby v podnikoch či inštitúciách (napr. koncepty duálneho vzdelávania)</v>
      </c>
    </row>
    <row r="30" spans="2:9" x14ac:dyDescent="0.25">
      <c r="B30" s="36" t="s">
        <v>163</v>
      </c>
      <c r="C30" s="37" t="s">
        <v>168</v>
      </c>
      <c r="D30" s="36" t="s">
        <v>604</v>
      </c>
      <c r="E30" s="36" t="s">
        <v>271</v>
      </c>
      <c r="F30" s="36" t="s">
        <v>247</v>
      </c>
      <c r="H30" t="s">
        <v>664</v>
      </c>
      <c r="I30" t="str">
        <f t="shared" si="0"/>
        <v>B11 - Aktivity k zavádzaní opatrení / realizácia stratégie</v>
      </c>
    </row>
    <row r="31" spans="2:9" x14ac:dyDescent="0.25">
      <c r="B31" s="36" t="s">
        <v>163</v>
      </c>
      <c r="C31" s="37" t="s">
        <v>168</v>
      </c>
      <c r="D31" s="36" t="s">
        <v>604</v>
      </c>
      <c r="E31" s="36" t="s">
        <v>272</v>
      </c>
      <c r="F31" s="36" t="s">
        <v>247</v>
      </c>
      <c r="H31" t="s">
        <v>665</v>
      </c>
      <c r="I31" t="str">
        <f t="shared" si="0"/>
        <v>B12 - Realizácia zavedenia potrebných prvkov teórie/praxe do výučby zo strany zamestnávateľov (aj formou firemných škôl)</v>
      </c>
    </row>
    <row r="32" spans="2:9" x14ac:dyDescent="0.25">
      <c r="B32" s="36" t="s">
        <v>163</v>
      </c>
      <c r="C32" s="37" t="s">
        <v>168</v>
      </c>
      <c r="D32" s="36" t="s">
        <v>604</v>
      </c>
      <c r="E32" s="36" t="s">
        <v>273</v>
      </c>
      <c r="F32" s="36" t="s">
        <v>251</v>
      </c>
      <c r="H32" t="s">
        <v>666</v>
      </c>
      <c r="I32" t="str">
        <f t="shared" si="0"/>
        <v>B13 - Realizácia cezhraničných stáží a praxí  žiakov a študentov škôl u potenciálnych zamestnávateľov</v>
      </c>
    </row>
    <row r="33" spans="2:9" x14ac:dyDescent="0.25">
      <c r="B33" s="36" t="s">
        <v>163</v>
      </c>
      <c r="C33" s="37" t="s">
        <v>168</v>
      </c>
      <c r="D33" s="36" t="s">
        <v>604</v>
      </c>
      <c r="E33" s="36" t="s">
        <v>274</v>
      </c>
      <c r="F33" s="36" t="s">
        <v>57</v>
      </c>
      <c r="H33" t="s">
        <v>667</v>
      </c>
      <c r="I33" t="str">
        <f t="shared" si="0"/>
        <v>B14 - Spracovanie analýzy potrieb zamestnávateľov v cezhraničnom regióne</v>
      </c>
    </row>
    <row r="34" spans="2:9" x14ac:dyDescent="0.25">
      <c r="B34" s="36" t="s">
        <v>163</v>
      </c>
      <c r="C34" s="37" t="s">
        <v>168</v>
      </c>
      <c r="D34" s="36" t="s">
        <v>604</v>
      </c>
      <c r="E34" s="36" t="s">
        <v>275</v>
      </c>
      <c r="F34" s="36" t="s">
        <v>57</v>
      </c>
      <c r="H34" t="s">
        <v>668</v>
      </c>
      <c r="I34" t="str">
        <f t="shared" si="0"/>
        <v>B15 - Vydanie/tlač publikačných výstupov</v>
      </c>
    </row>
    <row r="35" spans="2:9" x14ac:dyDescent="0.25">
      <c r="B35" s="36" t="s">
        <v>163</v>
      </c>
      <c r="C35" s="37" t="s">
        <v>168</v>
      </c>
      <c r="D35" s="36" t="s">
        <v>604</v>
      </c>
      <c r="E35" s="36" t="s">
        <v>276</v>
      </c>
      <c r="F35" s="36" t="s">
        <v>57</v>
      </c>
      <c r="H35" t="s">
        <v>669</v>
      </c>
      <c r="I35" t="str">
        <f t="shared" si="0"/>
        <v>B16 - Prezentácia spoločných výstupov/propagácia (doplnková aktivita)</v>
      </c>
    </row>
    <row r="36" spans="2:9" x14ac:dyDescent="0.25">
      <c r="B36" s="36" t="s">
        <v>163</v>
      </c>
      <c r="C36" s="37" t="s">
        <v>168</v>
      </c>
      <c r="D36" s="36" t="s">
        <v>604</v>
      </c>
      <c r="E36" s="36" t="s">
        <v>277</v>
      </c>
      <c r="F36" s="36" t="s">
        <v>57</v>
      </c>
      <c r="H36" t="s">
        <v>670</v>
      </c>
      <c r="I36" t="str">
        <f t="shared" si="0"/>
        <v>B17 - Realizácia spoločného seminára/konferencie/okrúhleho stola</v>
      </c>
    </row>
    <row r="37" spans="2:9" x14ac:dyDescent="0.25">
      <c r="B37" s="36" t="s">
        <v>163</v>
      </c>
      <c r="C37" s="37" t="s">
        <v>168</v>
      </c>
      <c r="D37" s="36" t="s">
        <v>604</v>
      </c>
      <c r="E37" s="36" t="s">
        <v>278</v>
      </c>
      <c r="F37" s="36" t="s">
        <v>57</v>
      </c>
      <c r="H37" t="s">
        <v>671</v>
      </c>
      <c r="I37" t="str">
        <f t="shared" si="0"/>
        <v>B18 - Realizácia propagačného/informačného/osvetového opatrení smerovaného voči zamestnávateľom v spoločnom regióne</v>
      </c>
    </row>
    <row r="38" spans="2:9" x14ac:dyDescent="0.25">
      <c r="B38" s="36" t="s">
        <v>163</v>
      </c>
      <c r="C38" s="37" t="s">
        <v>168</v>
      </c>
      <c r="D38" s="36" t="s">
        <v>605</v>
      </c>
      <c r="E38" s="36" t="s">
        <v>279</v>
      </c>
      <c r="F38" s="36" t="s">
        <v>251</v>
      </c>
      <c r="H38" t="s">
        <v>672</v>
      </c>
      <c r="I38" t="str">
        <f t="shared" si="0"/>
        <v>C01 - Príprava a realizácia výmenného pobytu/stáže pedagógov</v>
      </c>
    </row>
    <row r="39" spans="2:9" x14ac:dyDescent="0.25">
      <c r="B39" s="36" t="s">
        <v>163</v>
      </c>
      <c r="C39" s="37" t="s">
        <v>168</v>
      </c>
      <c r="D39" s="36" t="s">
        <v>605</v>
      </c>
      <c r="E39" s="36" t="s">
        <v>280</v>
      </c>
      <c r="F39" s="36" t="s">
        <v>251</v>
      </c>
      <c r="H39" t="s">
        <v>673</v>
      </c>
      <c r="I39" t="str">
        <f t="shared" si="0"/>
        <v>C02 - Príprava a realizácia výmenného pobytu/stáže žiakov/študentov</v>
      </c>
    </row>
    <row r="40" spans="2:9" x14ac:dyDescent="0.25">
      <c r="B40" s="36" t="s">
        <v>163</v>
      </c>
      <c r="C40" s="37" t="s">
        <v>168</v>
      </c>
      <c r="D40" s="36" t="s">
        <v>605</v>
      </c>
      <c r="E40" s="36" t="s">
        <v>281</v>
      </c>
      <c r="F40" s="36" t="s">
        <v>242</v>
      </c>
      <c r="H40" t="s">
        <v>674</v>
      </c>
      <c r="I40" t="str">
        <f t="shared" si="0"/>
        <v>C03 - Nákup vybavenia potrebného pre realizáciu aktivít projektu</v>
      </c>
    </row>
    <row r="41" spans="2:9" x14ac:dyDescent="0.25">
      <c r="B41" s="36" t="s">
        <v>163</v>
      </c>
      <c r="C41" s="37" t="s">
        <v>168</v>
      </c>
      <c r="D41" s="36" t="s">
        <v>605</v>
      </c>
      <c r="E41" s="36" t="s">
        <v>282</v>
      </c>
      <c r="F41" s="36" t="s">
        <v>57</v>
      </c>
      <c r="H41" t="s">
        <v>675</v>
      </c>
      <c r="I41" t="str">
        <f t="shared" si="0"/>
        <v>C04 - Spracovaní výstupov z výmenného pobytu/stáže</v>
      </c>
    </row>
    <row r="42" spans="2:9" x14ac:dyDescent="0.25">
      <c r="B42" s="36" t="s">
        <v>163</v>
      </c>
      <c r="C42" s="37" t="s">
        <v>168</v>
      </c>
      <c r="D42" s="36" t="s">
        <v>605</v>
      </c>
      <c r="E42" s="36" t="s">
        <v>283</v>
      </c>
      <c r="F42" s="36" t="s">
        <v>57</v>
      </c>
      <c r="H42" t="s">
        <v>676</v>
      </c>
      <c r="I42" t="str">
        <f t="shared" si="0"/>
        <v>C05 - Stavebné úpravy súvisiace s umiestnením vybavenia pre realizáciu projektu</v>
      </c>
    </row>
    <row r="43" spans="2:9" x14ac:dyDescent="0.25">
      <c r="B43" s="36" t="s">
        <v>163</v>
      </c>
      <c r="C43" s="37" t="s">
        <v>168</v>
      </c>
      <c r="D43" s="36" t="s">
        <v>605</v>
      </c>
      <c r="E43" s="36" t="s">
        <v>284</v>
      </c>
      <c r="F43" s="36" t="s">
        <v>57</v>
      </c>
      <c r="H43" t="s">
        <v>677</v>
      </c>
      <c r="I43" t="str">
        <f t="shared" si="0"/>
        <v>C06 - Prezentačné a propagačné aktivity vo vzťahu k realizovanému projektu (iba doplnkovo)</v>
      </c>
    </row>
    <row r="44" spans="2:9" x14ac:dyDescent="0.25">
      <c r="B44" s="36" t="s">
        <v>163</v>
      </c>
      <c r="C44" s="37" t="s">
        <v>168</v>
      </c>
      <c r="D44" s="36" t="s">
        <v>606</v>
      </c>
      <c r="E44" s="36" t="s">
        <v>285</v>
      </c>
      <c r="F44" s="36" t="s">
        <v>305</v>
      </c>
      <c r="H44" t="s">
        <v>678</v>
      </c>
      <c r="I44" t="str">
        <f t="shared" si="0"/>
        <v>D01 - Vytvorenie pracovnej/expertnej skupiny</v>
      </c>
    </row>
    <row r="45" spans="2:9" x14ac:dyDescent="0.25">
      <c r="B45" s="36" t="s">
        <v>163</v>
      </c>
      <c r="C45" s="37" t="s">
        <v>168</v>
      </c>
      <c r="D45" s="36" t="s">
        <v>606</v>
      </c>
      <c r="E45" s="36" t="s">
        <v>286</v>
      </c>
      <c r="F45" s="36" t="s">
        <v>305</v>
      </c>
      <c r="H45" t="s">
        <v>679</v>
      </c>
      <c r="I45" t="str">
        <f t="shared" si="0"/>
        <v>D02 - Stretnutie pracovnej/ expertnej skupiny</v>
      </c>
    </row>
    <row r="46" spans="2:9" x14ac:dyDescent="0.25">
      <c r="B46" s="36" t="s">
        <v>163</v>
      </c>
      <c r="C46" s="37" t="s">
        <v>168</v>
      </c>
      <c r="D46" s="36" t="s">
        <v>606</v>
      </c>
      <c r="E46" s="36" t="s">
        <v>287</v>
      </c>
      <c r="F46" s="36" t="s">
        <v>305</v>
      </c>
      <c r="H46" t="s">
        <v>680</v>
      </c>
      <c r="I46" t="str">
        <f t="shared" si="0"/>
        <v>D03 - Vytvorenie partnerskej siete vzdelávacích inštitúcií a regionálnych zamestnávateľov za účelom rozvoja ľudských zdrojov v prihraničnom regióne</v>
      </c>
    </row>
    <row r="47" spans="2:9" x14ac:dyDescent="0.25">
      <c r="B47" s="36" t="s">
        <v>163</v>
      </c>
      <c r="C47" s="37" t="s">
        <v>168</v>
      </c>
      <c r="D47" s="36" t="s">
        <v>606</v>
      </c>
      <c r="E47" s="36" t="s">
        <v>288</v>
      </c>
      <c r="F47" s="36" t="s">
        <v>305</v>
      </c>
      <c r="H47" t="s">
        <v>681</v>
      </c>
      <c r="I47" t="str">
        <f t="shared" si="0"/>
        <v>D04 - Zavádzanie nových riešení a prístupov v oblasti rozvoja ľudských zdrojov</v>
      </c>
    </row>
    <row r="48" spans="2:9" x14ac:dyDescent="0.25">
      <c r="B48" s="36" t="s">
        <v>163</v>
      </c>
      <c r="C48" s="37" t="s">
        <v>168</v>
      </c>
      <c r="D48" s="36" t="s">
        <v>606</v>
      </c>
      <c r="E48" s="36" t="s">
        <v>289</v>
      </c>
      <c r="F48" s="36" t="s">
        <v>242</v>
      </c>
      <c r="H48" t="s">
        <v>682</v>
      </c>
      <c r="I48" t="str">
        <f t="shared" si="0"/>
        <v>D05 - Spracovanie spoločných plánov/koncepcií/ stratégií rozvoja ľudských zdrojov vrátane celoživotného vzdelávania</v>
      </c>
    </row>
    <row r="49" spans="2:9" x14ac:dyDescent="0.25">
      <c r="B49" s="36" t="s">
        <v>163</v>
      </c>
      <c r="C49" s="37" t="s">
        <v>168</v>
      </c>
      <c r="D49" s="36" t="s">
        <v>606</v>
      </c>
      <c r="E49" s="36" t="s">
        <v>290</v>
      </c>
      <c r="F49" s="36" t="s">
        <v>242</v>
      </c>
      <c r="H49" t="s">
        <v>683</v>
      </c>
      <c r="I49" t="str">
        <f t="shared" si="0"/>
        <v>D06 - Vytvorenie spoločnej databázy v oblasti rozvoja ľudských zdrojov</v>
      </c>
    </row>
    <row r="50" spans="2:9" x14ac:dyDescent="0.25">
      <c r="B50" s="36" t="s">
        <v>163</v>
      </c>
      <c r="C50" s="37" t="s">
        <v>168</v>
      </c>
      <c r="D50" s="36" t="s">
        <v>606</v>
      </c>
      <c r="E50" s="36" t="s">
        <v>291</v>
      </c>
      <c r="F50" s="36" t="s">
        <v>242</v>
      </c>
      <c r="H50" t="s">
        <v>684</v>
      </c>
      <c r="I50" t="str">
        <f t="shared" si="0"/>
        <v>D07 - Vytvorenie spoločnej informačnej platformy v oblasti  rozvoja ľudských zdrojov</v>
      </c>
    </row>
    <row r="51" spans="2:9" x14ac:dyDescent="0.25">
      <c r="B51" s="36" t="s">
        <v>163</v>
      </c>
      <c r="C51" s="37" t="s">
        <v>168</v>
      </c>
      <c r="D51" s="36" t="s">
        <v>606</v>
      </c>
      <c r="E51" s="36" t="s">
        <v>292</v>
      </c>
      <c r="F51" s="36" t="s">
        <v>242</v>
      </c>
      <c r="H51" t="s">
        <v>685</v>
      </c>
      <c r="I51" t="str">
        <f t="shared" si="0"/>
        <v>D08 - Vytvorenie spoločnej informačnej platformy v oblasti  celoživotného vzdelávania</v>
      </c>
    </row>
    <row r="52" spans="2:9" x14ac:dyDescent="0.25">
      <c r="B52" s="36" t="s">
        <v>163</v>
      </c>
      <c r="C52" s="37" t="s">
        <v>168</v>
      </c>
      <c r="D52" s="36" t="s">
        <v>606</v>
      </c>
      <c r="E52" s="36" t="s">
        <v>293</v>
      </c>
      <c r="F52" s="36" t="s">
        <v>242</v>
      </c>
      <c r="H52" t="s">
        <v>686</v>
      </c>
      <c r="I52" t="str">
        <f t="shared" si="0"/>
        <v>D09 - Tvorba kanálu/mechanizmu výmeny a zdieľania informácií a dát</v>
      </c>
    </row>
    <row r="53" spans="2:9" x14ac:dyDescent="0.25">
      <c r="B53" s="36" t="s">
        <v>163</v>
      </c>
      <c r="C53" s="37" t="s">
        <v>168</v>
      </c>
      <c r="D53" s="36" t="s">
        <v>606</v>
      </c>
      <c r="E53" s="36" t="s">
        <v>294</v>
      </c>
      <c r="F53" s="36" t="s">
        <v>57</v>
      </c>
      <c r="H53" t="s">
        <v>687</v>
      </c>
      <c r="I53" t="str">
        <f t="shared" si="0"/>
        <v>D10 - Definovanie spoločných tém, potrieb a problémov</v>
      </c>
    </row>
    <row r="54" spans="2:9" x14ac:dyDescent="0.25">
      <c r="B54" s="36" t="s">
        <v>163</v>
      </c>
      <c r="C54" s="37" t="s">
        <v>168</v>
      </c>
      <c r="D54" s="36" t="s">
        <v>606</v>
      </c>
      <c r="E54" s="36" t="s">
        <v>295</v>
      </c>
      <c r="F54" s="36" t="s">
        <v>57</v>
      </c>
      <c r="H54" t="s">
        <v>688</v>
      </c>
      <c r="I54" t="str">
        <f t="shared" si="0"/>
        <v>D11 - Dotazníkové šetrenie</v>
      </c>
    </row>
    <row r="55" spans="2:9" x14ac:dyDescent="0.25">
      <c r="B55" s="36" t="s">
        <v>163</v>
      </c>
      <c r="C55" s="37" t="s">
        <v>168</v>
      </c>
      <c r="D55" s="36" t="s">
        <v>606</v>
      </c>
      <c r="E55" s="36" t="s">
        <v>296</v>
      </c>
      <c r="F55" s="36" t="s">
        <v>57</v>
      </c>
      <c r="H55" t="s">
        <v>689</v>
      </c>
      <c r="I55" t="str">
        <f t="shared" si="0"/>
        <v>D12 - Zber dát</v>
      </c>
    </row>
    <row r="56" spans="2:9" x14ac:dyDescent="0.25">
      <c r="B56" s="36" t="s">
        <v>163</v>
      </c>
      <c r="C56" s="37" t="s">
        <v>168</v>
      </c>
      <c r="D56" s="36" t="s">
        <v>606</v>
      </c>
      <c r="E56" s="36" t="s">
        <v>297</v>
      </c>
      <c r="F56" s="36" t="s">
        <v>57</v>
      </c>
      <c r="H56" t="s">
        <v>690</v>
      </c>
      <c r="I56" t="str">
        <f t="shared" si="0"/>
        <v>D13 - Spracovanie externých posudkov/ hodnotení</v>
      </c>
    </row>
    <row r="57" spans="2:9" x14ac:dyDescent="0.25">
      <c r="B57" s="36" t="s">
        <v>163</v>
      </c>
      <c r="C57" s="37" t="s">
        <v>168</v>
      </c>
      <c r="D57" s="36" t="s">
        <v>606</v>
      </c>
      <c r="E57" s="36" t="s">
        <v>298</v>
      </c>
      <c r="F57" s="36" t="s">
        <v>57</v>
      </c>
      <c r="H57" t="s">
        <v>691</v>
      </c>
      <c r="I57" t="str">
        <f t="shared" si="0"/>
        <v>D14 - Realizácia okrúhlych stolov k prepojení  regionálnych aktérov v oblasti celoživotného vzdelávania</v>
      </c>
    </row>
    <row r="58" spans="2:9" x14ac:dyDescent="0.25">
      <c r="B58" s="36" t="s">
        <v>163</v>
      </c>
      <c r="C58" s="37" t="s">
        <v>168</v>
      </c>
      <c r="D58" s="36" t="s">
        <v>606</v>
      </c>
      <c r="E58" s="36" t="s">
        <v>299</v>
      </c>
      <c r="F58" s="36" t="s">
        <v>57</v>
      </c>
      <c r="H58" t="s">
        <v>692</v>
      </c>
      <c r="I58" t="str">
        <f t="shared" si="0"/>
        <v>D15 - Realizácia okrúhlych stolov k prepojení  regionálnych aktérov v oblasti rozvoja ľudských zdrojov</v>
      </c>
    </row>
    <row r="59" spans="2:9" x14ac:dyDescent="0.25">
      <c r="B59" s="36" t="s">
        <v>163</v>
      </c>
      <c r="C59" s="37" t="s">
        <v>168</v>
      </c>
      <c r="D59" s="36" t="s">
        <v>606</v>
      </c>
      <c r="E59" s="36" t="s">
        <v>300</v>
      </c>
      <c r="F59" s="36" t="s">
        <v>57</v>
      </c>
      <c r="H59" t="s">
        <v>693</v>
      </c>
      <c r="I59" t="str">
        <f t="shared" si="0"/>
        <v>D16 - Realizácia stretnutí  HR špecialistov pôsobiacich v príhraničnom území smerujúca k výmene skúseností/ know-how  a definícii potrieb trhu práce</v>
      </c>
    </row>
    <row r="60" spans="2:9" x14ac:dyDescent="0.25">
      <c r="B60" s="36" t="s">
        <v>163</v>
      </c>
      <c r="C60" s="37" t="s">
        <v>168</v>
      </c>
      <c r="D60" s="36" t="s">
        <v>606</v>
      </c>
      <c r="E60" s="36" t="s">
        <v>301</v>
      </c>
      <c r="F60" s="36" t="s">
        <v>57</v>
      </c>
      <c r="H60" t="s">
        <v>694</v>
      </c>
      <c r="I60" t="str">
        <f t="shared" si="0"/>
        <v>D17 - Realizácia spoločného seminára/ konferencie k problematike rozvoja ľudských zdrojov</v>
      </c>
    </row>
    <row r="61" spans="2:9" x14ac:dyDescent="0.25">
      <c r="B61" s="36" t="s">
        <v>163</v>
      </c>
      <c r="C61" s="37" t="s">
        <v>168</v>
      </c>
      <c r="D61" s="36" t="s">
        <v>606</v>
      </c>
      <c r="E61" s="36" t="s">
        <v>302</v>
      </c>
      <c r="F61" s="36" t="s">
        <v>57</v>
      </c>
      <c r="H61" t="s">
        <v>695</v>
      </c>
      <c r="I61" t="str">
        <f t="shared" si="0"/>
        <v xml:space="preserve">D18 - Realizácia spoločných propagačných materiálov k podpore rozvoja celoživotného vzdelávania </v>
      </c>
    </row>
    <row r="62" spans="2:9" x14ac:dyDescent="0.25">
      <c r="B62" s="36" t="s">
        <v>163</v>
      </c>
      <c r="C62" s="37" t="s">
        <v>168</v>
      </c>
      <c r="D62" s="36" t="s">
        <v>606</v>
      </c>
      <c r="E62" s="36" t="s">
        <v>303</v>
      </c>
      <c r="F62" s="36" t="s">
        <v>57</v>
      </c>
      <c r="H62" t="s">
        <v>696</v>
      </c>
      <c r="I62" t="str">
        <f t="shared" si="0"/>
        <v>D19 - Verejná prezentácia/ diskusia</v>
      </c>
    </row>
    <row r="63" spans="2:9" x14ac:dyDescent="0.25">
      <c r="B63" s="36" t="s">
        <v>163</v>
      </c>
      <c r="C63" s="37" t="s">
        <v>168</v>
      </c>
      <c r="D63" s="36" t="s">
        <v>606</v>
      </c>
      <c r="E63" s="36" t="s">
        <v>304</v>
      </c>
      <c r="F63" s="36" t="s">
        <v>57</v>
      </c>
      <c r="H63" t="s">
        <v>697</v>
      </c>
      <c r="I63" t="str">
        <f t="shared" si="0"/>
        <v xml:space="preserve">D20 - Prezentačné a propagačné aktivity vo vzťahu k realizovanému projektu </v>
      </c>
    </row>
    <row r="64" spans="2:9" x14ac:dyDescent="0.25">
      <c r="B64" s="36" t="s">
        <v>163</v>
      </c>
      <c r="C64" s="37" t="s">
        <v>168</v>
      </c>
      <c r="D64" s="36" t="s">
        <v>607</v>
      </c>
      <c r="E64" s="36" t="s">
        <v>306</v>
      </c>
      <c r="F64" s="36" t="s">
        <v>305</v>
      </c>
      <c r="H64" t="s">
        <v>698</v>
      </c>
      <c r="I64" t="str">
        <f t="shared" si="0"/>
        <v>E01 - Usporiadane spoločného veľtrhu prezentujúceho vzdelávacie aktivity a uplatniteľnosť na trhu práce (vrátane poriadení stánkov, ich vybavení, propagačných materiálov, poplatkov)</v>
      </c>
    </row>
    <row r="65" spans="2:9" x14ac:dyDescent="0.25">
      <c r="B65" s="36" t="s">
        <v>163</v>
      </c>
      <c r="C65" s="37" t="s">
        <v>168</v>
      </c>
      <c r="D65" s="36" t="s">
        <v>607</v>
      </c>
      <c r="E65" s="36" t="s">
        <v>307</v>
      </c>
      <c r="F65" s="36" t="s">
        <v>305</v>
      </c>
      <c r="H65" t="s">
        <v>699</v>
      </c>
      <c r="I65" t="str">
        <f t="shared" si="0"/>
        <v>E02 - Vytvorenie spoločnej internetovej prezentácie</v>
      </c>
    </row>
    <row r="66" spans="2:9" x14ac:dyDescent="0.25">
      <c r="B66" s="36" t="s">
        <v>163</v>
      </c>
      <c r="C66" s="37" t="s">
        <v>168</v>
      </c>
      <c r="D66" s="36" t="s">
        <v>607</v>
      </c>
      <c r="E66" s="36" t="s">
        <v>308</v>
      </c>
      <c r="F66" s="36" t="s">
        <v>242</v>
      </c>
      <c r="H66" t="s">
        <v>700</v>
      </c>
      <c r="I66" t="str">
        <f t="shared" si="0"/>
        <v>E03 - Realizácia spoločnej burzy príležitostí</v>
      </c>
    </row>
    <row r="67" spans="2:9" x14ac:dyDescent="0.25">
      <c r="B67" s="36" t="s">
        <v>163</v>
      </c>
      <c r="C67" s="37" t="s">
        <v>168</v>
      </c>
      <c r="D67" s="36" t="s">
        <v>607</v>
      </c>
      <c r="E67" s="36" t="s">
        <v>309</v>
      </c>
      <c r="F67" s="36" t="s">
        <v>242</v>
      </c>
      <c r="H67" t="s">
        <v>701</v>
      </c>
      <c r="I67" t="str">
        <f t="shared" si="0"/>
        <v>E04 - Vytvorenie spoločnej databázy</v>
      </c>
    </row>
    <row r="68" spans="2:9" x14ac:dyDescent="0.25">
      <c r="B68" s="36" t="s">
        <v>163</v>
      </c>
      <c r="C68" s="37" t="s">
        <v>168</v>
      </c>
      <c r="D68" s="36" t="s">
        <v>607</v>
      </c>
      <c r="E68" s="36" t="s">
        <v>293</v>
      </c>
      <c r="F68" s="36" t="s">
        <v>242</v>
      </c>
      <c r="H68" t="s">
        <v>702</v>
      </c>
      <c r="I68" t="str">
        <f t="shared" ref="I68:I131" si="1">CONCATENATE(H68," - ",E68)</f>
        <v>E05 - Tvorba kanálu/mechanizmu výmeny a zdieľania informácií a dát</v>
      </c>
    </row>
    <row r="69" spans="2:9" x14ac:dyDescent="0.25">
      <c r="B69" s="36" t="s">
        <v>163</v>
      </c>
      <c r="C69" s="37" t="s">
        <v>168</v>
      </c>
      <c r="D69" s="36" t="s">
        <v>607</v>
      </c>
      <c r="E69" s="36" t="s">
        <v>310</v>
      </c>
      <c r="F69" s="36" t="s">
        <v>242</v>
      </c>
      <c r="H69" t="s">
        <v>703</v>
      </c>
      <c r="I69" t="str">
        <f t="shared" si="1"/>
        <v>E06 - Poriadenie vybavení v súvislosti s realizáciou prezentačných aktivít</v>
      </c>
    </row>
    <row r="70" spans="2:9" x14ac:dyDescent="0.25">
      <c r="B70" s="36" t="s">
        <v>163</v>
      </c>
      <c r="C70" s="37" t="s">
        <v>168</v>
      </c>
      <c r="D70" s="36" t="s">
        <v>607</v>
      </c>
      <c r="E70" s="36" t="s">
        <v>311</v>
      </c>
      <c r="F70" s="36" t="s">
        <v>251</v>
      </c>
      <c r="H70" t="s">
        <v>704</v>
      </c>
      <c r="I70" t="str">
        <f t="shared" si="1"/>
        <v>E07 - Realizácia spoločných konferencií/seminárov</v>
      </c>
    </row>
    <row r="71" spans="2:9" x14ac:dyDescent="0.25">
      <c r="B71" s="36" t="s">
        <v>163</v>
      </c>
      <c r="C71" s="37" t="s">
        <v>168</v>
      </c>
      <c r="D71" s="36" t="s">
        <v>607</v>
      </c>
      <c r="E71" s="36" t="s">
        <v>312</v>
      </c>
      <c r="F71" s="36" t="s">
        <v>57</v>
      </c>
      <c r="H71" t="s">
        <v>705</v>
      </c>
      <c r="I71" t="str">
        <f t="shared" si="1"/>
        <v>E08 - Realizácia spoločného prezentačného podujatí  k zvýšeniu povedomia žiakov a rodičov o ponuke vzdelávania najme v technických odboroch</v>
      </c>
    </row>
    <row r="72" spans="2:9" x14ac:dyDescent="0.25">
      <c r="B72" s="36" t="s">
        <v>163</v>
      </c>
      <c r="C72" s="37" t="s">
        <v>168</v>
      </c>
      <c r="D72" s="36" t="s">
        <v>607</v>
      </c>
      <c r="E72" s="36" t="s">
        <v>313</v>
      </c>
      <c r="F72" s="36" t="s">
        <v>57</v>
      </c>
      <c r="H72" t="s">
        <v>706</v>
      </c>
      <c r="I72" t="str">
        <f t="shared" si="1"/>
        <v>E09 - Účasť na veľtrhoch trhu práce (vrátane poriadení stánkov, ich vybavení, propagačných materiálov, poplatkov)</v>
      </c>
    </row>
    <row r="73" spans="2:9" x14ac:dyDescent="0.25">
      <c r="B73" s="36" t="s">
        <v>163</v>
      </c>
      <c r="C73" s="37" t="s">
        <v>168</v>
      </c>
      <c r="D73" s="36" t="s">
        <v>607</v>
      </c>
      <c r="E73" s="36" t="s">
        <v>314</v>
      </c>
      <c r="F73" s="36" t="s">
        <v>57</v>
      </c>
      <c r="H73" t="s">
        <v>707</v>
      </c>
      <c r="I73" t="str">
        <f t="shared" si="1"/>
        <v>E10 - Realizácia dní otvorených dverí</v>
      </c>
    </row>
    <row r="74" spans="2:9" x14ac:dyDescent="0.25">
      <c r="B74" s="36" t="s">
        <v>163</v>
      </c>
      <c r="C74" s="37" t="s">
        <v>168</v>
      </c>
      <c r="D74" s="36" t="s">
        <v>607</v>
      </c>
      <c r="E74" s="36" t="s">
        <v>315</v>
      </c>
      <c r="F74" s="36" t="s">
        <v>57</v>
      </c>
      <c r="H74" t="s">
        <v>708</v>
      </c>
      <c r="I74" t="str">
        <f t="shared" si="1"/>
        <v>E11 - Vytvorenie propagačných materiálov</v>
      </c>
    </row>
    <row r="75" spans="2:9" x14ac:dyDescent="0.25">
      <c r="B75" s="36" t="s">
        <v>163</v>
      </c>
      <c r="C75" s="37" t="s">
        <v>168</v>
      </c>
      <c r="D75" s="36" t="s">
        <v>607</v>
      </c>
      <c r="E75" s="36" t="s">
        <v>316</v>
      </c>
      <c r="F75" s="36" t="s">
        <v>57</v>
      </c>
      <c r="H75" t="s">
        <v>709</v>
      </c>
      <c r="I75" t="str">
        <f t="shared" si="1"/>
        <v>E12 - Realizácia konzultácií a poradenstva</v>
      </c>
    </row>
    <row r="76" spans="2:9" x14ac:dyDescent="0.25">
      <c r="B76" s="36" t="s">
        <v>163</v>
      </c>
      <c r="C76" s="37" t="s">
        <v>168</v>
      </c>
      <c r="D76" s="36" t="s">
        <v>608</v>
      </c>
      <c r="E76" s="36" t="s">
        <v>317</v>
      </c>
      <c r="F76" s="36" t="s">
        <v>305</v>
      </c>
      <c r="H76" t="s">
        <v>710</v>
      </c>
      <c r="I76" t="str">
        <f t="shared" si="1"/>
        <v>F01 - Vytvorenie siete vzdelávacích inštitúcií a zamestnávateľov k prenosu skúseností, požiadaviek trhu práce na vzdelávací systém, zaistenie odborných stáží priamo u zamestnávateľov, zdielaní potrebnej infraštruktúry, zdielaní dát a informácií</v>
      </c>
    </row>
    <row r="77" spans="2:9" x14ac:dyDescent="0.25">
      <c r="B77" s="36" t="s">
        <v>163</v>
      </c>
      <c r="C77" s="37" t="s">
        <v>168</v>
      </c>
      <c r="D77" s="36" t="s">
        <v>608</v>
      </c>
      <c r="E77" s="36" t="s">
        <v>318</v>
      </c>
      <c r="F77" s="36" t="s">
        <v>247</v>
      </c>
      <c r="H77" t="s">
        <v>711</v>
      </c>
      <c r="I77" t="str">
        <f t="shared" si="1"/>
        <v>F02 - Spracovanie spoločných metodík</v>
      </c>
    </row>
    <row r="78" spans="2:9" x14ac:dyDescent="0.25">
      <c r="B78" s="36" t="s">
        <v>163</v>
      </c>
      <c r="C78" s="37" t="s">
        <v>168</v>
      </c>
      <c r="D78" s="36" t="s">
        <v>608</v>
      </c>
      <c r="E78" s="36" t="s">
        <v>319</v>
      </c>
      <c r="F78" s="36" t="s">
        <v>247</v>
      </c>
      <c r="H78" t="s">
        <v>712</v>
      </c>
      <c r="I78" t="str">
        <f t="shared" si="1"/>
        <v>F03 - Využitie spoločne pripravených foriem výučby (workshopy pre žiakov a študentov, skúšobné lekcie, spoločné práce žiakov/študentov)</v>
      </c>
    </row>
    <row r="79" spans="2:9" x14ac:dyDescent="0.25">
      <c r="B79" s="36" t="s">
        <v>163</v>
      </c>
      <c r="C79" s="37" t="s">
        <v>168</v>
      </c>
      <c r="D79" s="36" t="s">
        <v>608</v>
      </c>
      <c r="E79" s="36" t="s">
        <v>320</v>
      </c>
      <c r="F79" s="36" t="s">
        <v>247</v>
      </c>
      <c r="H79" t="s">
        <v>713</v>
      </c>
      <c r="I79" t="str">
        <f t="shared" si="1"/>
        <v>F04 - Vytvorenie prvkov spoločnej výučby orientovaného na reálne potreby trhu práce najme v technických oboroch</v>
      </c>
    </row>
    <row r="80" spans="2:9" x14ac:dyDescent="0.25">
      <c r="B80" s="36" t="s">
        <v>163</v>
      </c>
      <c r="C80" s="37" t="s">
        <v>168</v>
      </c>
      <c r="D80" s="36" t="s">
        <v>608</v>
      </c>
      <c r="E80" s="36" t="s">
        <v>309</v>
      </c>
      <c r="F80" s="36" t="s">
        <v>242</v>
      </c>
      <c r="H80" t="s">
        <v>714</v>
      </c>
      <c r="I80" t="str">
        <f t="shared" si="1"/>
        <v>F05 - Vytvorenie spoločnej databázy</v>
      </c>
    </row>
    <row r="81" spans="2:9" x14ac:dyDescent="0.25">
      <c r="B81" s="36" t="s">
        <v>163</v>
      </c>
      <c r="C81" s="37" t="s">
        <v>168</v>
      </c>
      <c r="D81" s="36" t="s">
        <v>608</v>
      </c>
      <c r="E81" s="36" t="s">
        <v>293</v>
      </c>
      <c r="F81" s="36" t="s">
        <v>242</v>
      </c>
      <c r="H81" t="s">
        <v>715</v>
      </c>
      <c r="I81" t="str">
        <f t="shared" si="1"/>
        <v>F06 - Tvorba kanálu/mechanizmu výmeny a zdieľania informácií a dát</v>
      </c>
    </row>
    <row r="82" spans="2:9" x14ac:dyDescent="0.25">
      <c r="B82" s="36" t="s">
        <v>163</v>
      </c>
      <c r="C82" s="37" t="s">
        <v>168</v>
      </c>
      <c r="D82" s="36" t="s">
        <v>608</v>
      </c>
      <c r="E82" s="36" t="s">
        <v>321</v>
      </c>
      <c r="F82" s="36" t="s">
        <v>251</v>
      </c>
      <c r="H82" t="s">
        <v>716</v>
      </c>
      <c r="I82" t="str">
        <f t="shared" si="1"/>
        <v>F07 - Výmenné stáže žiakov/študentov za účelom získanie praxe pri využití nových technológií, zariadení a vzdelávacích postupov</v>
      </c>
    </row>
    <row r="83" spans="2:9" x14ac:dyDescent="0.25">
      <c r="B83" s="36" t="s">
        <v>163</v>
      </c>
      <c r="C83" s="37" t="s">
        <v>168</v>
      </c>
      <c r="D83" s="36" t="s">
        <v>608</v>
      </c>
      <c r="E83" s="36" t="s">
        <v>322</v>
      </c>
      <c r="F83" s="36" t="s">
        <v>251</v>
      </c>
      <c r="H83" t="s">
        <v>717</v>
      </c>
      <c r="I83" t="str">
        <f t="shared" si="1"/>
        <v>F08 - Školenie pedagógov za účelom získanie praxe pri využití nových technológií, zariadení a vzdelávacích postupov</v>
      </c>
    </row>
    <row r="84" spans="2:9" x14ac:dyDescent="0.25">
      <c r="B84" s="36" t="s">
        <v>163</v>
      </c>
      <c r="C84" s="37" t="s">
        <v>168</v>
      </c>
      <c r="D84" s="36" t="s">
        <v>608</v>
      </c>
      <c r="E84" s="36" t="s">
        <v>323</v>
      </c>
      <c r="F84" s="36" t="s">
        <v>251</v>
      </c>
      <c r="H84" t="s">
        <v>718</v>
      </c>
      <c r="I84" t="str">
        <f t="shared" si="1"/>
        <v>F09 - Výmenné stáže pedagógov za účelom získanie praxe pri využití nových technológií, zariadení a vzdelávacích postupov</v>
      </c>
    </row>
    <row r="85" spans="2:9" x14ac:dyDescent="0.25">
      <c r="B85" s="36" t="s">
        <v>163</v>
      </c>
      <c r="C85" s="37" t="s">
        <v>168</v>
      </c>
      <c r="D85" s="36" t="s">
        <v>608</v>
      </c>
      <c r="E85" s="36" t="s">
        <v>324</v>
      </c>
      <c r="F85" s="36" t="s">
        <v>251</v>
      </c>
      <c r="H85" t="s">
        <v>719</v>
      </c>
      <c r="I85" t="str">
        <f t="shared" si="1"/>
        <v xml:space="preserve">F10 - Stretnutia zainteresovaných osôb k vzájomnej výmene skúseností  a získaných poznatkov z realizácie projektu </v>
      </c>
    </row>
    <row r="86" spans="2:9" x14ac:dyDescent="0.25">
      <c r="B86" s="36" t="s">
        <v>163</v>
      </c>
      <c r="C86" s="37" t="s">
        <v>168</v>
      </c>
      <c r="D86" s="36" t="s">
        <v>608</v>
      </c>
      <c r="E86" s="36" t="s">
        <v>285</v>
      </c>
      <c r="F86" s="36" t="s">
        <v>57</v>
      </c>
      <c r="H86" t="s">
        <v>720</v>
      </c>
      <c r="I86" t="str">
        <f t="shared" si="1"/>
        <v>F11 - Vytvorenie pracovnej/expertnej skupiny</v>
      </c>
    </row>
    <row r="87" spans="2:9" x14ac:dyDescent="0.25">
      <c r="B87" s="36" t="s">
        <v>163</v>
      </c>
      <c r="C87" s="37" t="s">
        <v>168</v>
      </c>
      <c r="D87" s="36" t="s">
        <v>608</v>
      </c>
      <c r="E87" s="36" t="s">
        <v>286</v>
      </c>
      <c r="F87" s="36" t="s">
        <v>57</v>
      </c>
      <c r="H87" t="s">
        <v>721</v>
      </c>
      <c r="I87" t="str">
        <f t="shared" si="1"/>
        <v>F12 - Stretnutie pracovnej/ expertnej skupiny</v>
      </c>
    </row>
    <row r="88" spans="2:9" x14ac:dyDescent="0.25">
      <c r="B88" s="36" t="s">
        <v>163</v>
      </c>
      <c r="C88" s="37" t="s">
        <v>168</v>
      </c>
      <c r="D88" s="36" t="s">
        <v>608</v>
      </c>
      <c r="E88" s="36" t="s">
        <v>325</v>
      </c>
      <c r="F88" s="36" t="s">
        <v>57</v>
      </c>
      <c r="H88" t="s">
        <v>722</v>
      </c>
      <c r="I88" t="str">
        <f t="shared" si="1"/>
        <v>F13 - Príprava spoločných vzdelávacích výstupov/ programov</v>
      </c>
    </row>
    <row r="89" spans="2:9" x14ac:dyDescent="0.25">
      <c r="B89" s="36" t="s">
        <v>163</v>
      </c>
      <c r="C89" s="37" t="s">
        <v>168</v>
      </c>
      <c r="D89" s="36" t="s">
        <v>608</v>
      </c>
      <c r="E89" s="36" t="s">
        <v>326</v>
      </c>
      <c r="F89" s="36" t="s">
        <v>57</v>
      </c>
      <c r="H89" t="s">
        <v>723</v>
      </c>
      <c r="I89" t="str">
        <f t="shared" si="1"/>
        <v>F14 - Stavebné práce/ úpravy v súvislosti so skvalitnením vzdelávacej infraštruktúry</v>
      </c>
    </row>
    <row r="90" spans="2:9" x14ac:dyDescent="0.25">
      <c r="B90" s="36" t="s">
        <v>163</v>
      </c>
      <c r="C90" s="37" t="s">
        <v>168</v>
      </c>
      <c r="D90" s="36" t="s">
        <v>608</v>
      </c>
      <c r="E90" s="36" t="s">
        <v>327</v>
      </c>
      <c r="F90" s="36" t="s">
        <v>57</v>
      </c>
      <c r="H90" t="s">
        <v>724</v>
      </c>
      <c r="I90" t="str">
        <f t="shared" si="1"/>
        <v>F15 - Spracovanie projektovej/realizačnej dokumentácie</v>
      </c>
    </row>
    <row r="91" spans="2:9" x14ac:dyDescent="0.25">
      <c r="B91" s="36" t="s">
        <v>163</v>
      </c>
      <c r="C91" s="37" t="s">
        <v>168</v>
      </c>
      <c r="D91" s="36" t="s">
        <v>608</v>
      </c>
      <c r="E91" s="36" t="s">
        <v>328</v>
      </c>
      <c r="F91" s="36" t="s">
        <v>57</v>
      </c>
      <c r="H91" t="s">
        <v>725</v>
      </c>
      <c r="I91" t="str">
        <f t="shared" si="1"/>
        <v>F16 - Poriadenie vybavenia pre spoločnú odbornú prípravu</v>
      </c>
    </row>
    <row r="92" spans="2:9" x14ac:dyDescent="0.25">
      <c r="B92" s="36" t="s">
        <v>163</v>
      </c>
      <c r="C92" s="37" t="s">
        <v>168</v>
      </c>
      <c r="D92" s="36" t="s">
        <v>608</v>
      </c>
      <c r="E92" s="36" t="s">
        <v>329</v>
      </c>
      <c r="F92" s="36" t="s">
        <v>57</v>
      </c>
      <c r="H92" t="s">
        <v>726</v>
      </c>
      <c r="I92" t="str">
        <f t="shared" si="1"/>
        <v>F17 - Zaistenie prevádzky poriadeného vybavení  pre účely realizácie vzdelávacích aktivít projektu (materiál, energie, atď.)</v>
      </c>
    </row>
    <row r="93" spans="2:9" x14ac:dyDescent="0.25">
      <c r="B93" s="36" t="s">
        <v>163</v>
      </c>
      <c r="C93" s="37" t="s">
        <v>168</v>
      </c>
      <c r="D93" s="36" t="s">
        <v>608</v>
      </c>
      <c r="E93" s="36" t="s">
        <v>330</v>
      </c>
      <c r="F93" s="36" t="s">
        <v>57</v>
      </c>
      <c r="H93" t="s">
        <v>727</v>
      </c>
      <c r="I93" t="str">
        <f t="shared" si="1"/>
        <v>F18 - Prezentačné a propagačné aktivity vo vzťahu k realizovanému projektu</v>
      </c>
    </row>
    <row r="94" spans="2:9" x14ac:dyDescent="0.25">
      <c r="B94" s="36" t="s">
        <v>163</v>
      </c>
      <c r="C94" s="37" t="s">
        <v>168</v>
      </c>
      <c r="D94" s="36" t="s">
        <v>609</v>
      </c>
      <c r="E94" s="36" t="s">
        <v>331</v>
      </c>
      <c r="F94" s="36" t="s">
        <v>305</v>
      </c>
      <c r="H94" t="s">
        <v>728</v>
      </c>
      <c r="I94" t="str">
        <f t="shared" si="1"/>
        <v>G01 - Vytvorenie siete vzdelávacích inštitúcií a zamestnávateľov k prenosu skúseností, požiadaviek trhu práce na vzdelávací systém, zaistenie odborných stáží priamo u zamestnávateľov, zdieľanie potrebnej infraštruktúry, zdieľanie dát a informácií</v>
      </c>
    </row>
    <row r="95" spans="2:9" x14ac:dyDescent="0.25">
      <c r="B95" s="36" t="s">
        <v>163</v>
      </c>
      <c r="C95" s="37" t="s">
        <v>168</v>
      </c>
      <c r="D95" s="36" t="s">
        <v>609</v>
      </c>
      <c r="E95" s="36" t="s">
        <v>332</v>
      </c>
      <c r="F95" s="36" t="s">
        <v>305</v>
      </c>
      <c r="H95" t="s">
        <v>729</v>
      </c>
      <c r="I95" t="str">
        <f t="shared" si="1"/>
        <v>G02 - Zaistenie odborných stáží priamo u zamestnávateľov</v>
      </c>
    </row>
    <row r="96" spans="2:9" x14ac:dyDescent="0.25">
      <c r="B96" s="36" t="s">
        <v>163</v>
      </c>
      <c r="C96" s="37" t="s">
        <v>168</v>
      </c>
      <c r="D96" s="36" t="s">
        <v>609</v>
      </c>
      <c r="E96" s="36" t="s">
        <v>333</v>
      </c>
      <c r="F96" s="36" t="s">
        <v>247</v>
      </c>
      <c r="H96" t="s">
        <v>730</v>
      </c>
      <c r="I96" t="str">
        <f t="shared" si="1"/>
        <v>G03 - Aktivity na zavedenie e-learningovej formy celoživotného vzdelávania</v>
      </c>
    </row>
    <row r="97" spans="2:9" x14ac:dyDescent="0.25">
      <c r="B97" s="36" t="s">
        <v>163</v>
      </c>
      <c r="C97" s="37" t="s">
        <v>168</v>
      </c>
      <c r="D97" s="36" t="s">
        <v>609</v>
      </c>
      <c r="E97" s="36" t="s">
        <v>334</v>
      </c>
      <c r="F97" s="36" t="s">
        <v>247</v>
      </c>
      <c r="H97" t="s">
        <v>731</v>
      </c>
      <c r="I97" t="str">
        <f t="shared" si="1"/>
        <v>G04 - Aktivity na zavedenie nových programov celoživotného vzdelávania vo vzťahu k reálnym potrebám trhu práce</v>
      </c>
    </row>
    <row r="98" spans="2:9" x14ac:dyDescent="0.25">
      <c r="B98" s="36" t="s">
        <v>163</v>
      </c>
      <c r="C98" s="37" t="s">
        <v>168</v>
      </c>
      <c r="D98" s="36" t="s">
        <v>609</v>
      </c>
      <c r="E98" s="36" t="s">
        <v>335</v>
      </c>
      <c r="F98" s="36" t="s">
        <v>247</v>
      </c>
      <c r="H98" t="s">
        <v>732</v>
      </c>
      <c r="I98" t="str">
        <f t="shared" si="1"/>
        <v>G05 - Využitie spoločne pripravených foriem výučby (semináre pre a študentov, skúšobné lekcie, spoločné práce)</v>
      </c>
    </row>
    <row r="99" spans="2:9" x14ac:dyDescent="0.25">
      <c r="B99" s="36" t="s">
        <v>163</v>
      </c>
      <c r="C99" s="37" t="s">
        <v>168</v>
      </c>
      <c r="D99" s="36" t="s">
        <v>609</v>
      </c>
      <c r="E99" s="36" t="s">
        <v>336</v>
      </c>
      <c r="F99" s="36" t="s">
        <v>242</v>
      </c>
      <c r="H99" t="s">
        <v>733</v>
      </c>
      <c r="I99" t="str">
        <f t="shared" si="1"/>
        <v xml:space="preserve">G06 - Propagácia možností/ programov spoločného celoživotného vzdelávania (multimediálne, profesijné, osobný rozvoj, univerzity tretieho veku, atď.) </v>
      </c>
    </row>
    <row r="100" spans="2:9" x14ac:dyDescent="0.25">
      <c r="B100" s="36" t="s">
        <v>163</v>
      </c>
      <c r="C100" s="37" t="s">
        <v>168</v>
      </c>
      <c r="D100" s="36" t="s">
        <v>609</v>
      </c>
      <c r="E100" s="36" t="s">
        <v>337</v>
      </c>
      <c r="F100" s="36" t="s">
        <v>242</v>
      </c>
      <c r="H100" t="s">
        <v>734</v>
      </c>
      <c r="I100" t="str">
        <f t="shared" si="1"/>
        <v>G07 - Aktivity na zvyšovanie atraktívnosti a efektívnosti CŽV pre firmy</v>
      </c>
    </row>
    <row r="101" spans="2:9" x14ac:dyDescent="0.25">
      <c r="B101" s="36" t="s">
        <v>163</v>
      </c>
      <c r="C101" s="37" t="s">
        <v>168</v>
      </c>
      <c r="D101" s="36" t="s">
        <v>609</v>
      </c>
      <c r="E101" s="36" t="s">
        <v>338</v>
      </c>
      <c r="F101" s="36" t="s">
        <v>242</v>
      </c>
      <c r="H101" t="s">
        <v>735</v>
      </c>
      <c r="I101" t="str">
        <f t="shared" si="1"/>
        <v>G08 - Aktivity na zvyšovanie atraktívnosti a efektívnosti CŽV pre jednotlivcov</v>
      </c>
    </row>
    <row r="102" spans="2:9" x14ac:dyDescent="0.25">
      <c r="B102" s="36" t="s">
        <v>163</v>
      </c>
      <c r="C102" s="37" t="s">
        <v>168</v>
      </c>
      <c r="D102" s="36" t="s">
        <v>609</v>
      </c>
      <c r="E102" s="36" t="s">
        <v>309</v>
      </c>
      <c r="F102" s="36" t="s">
        <v>242</v>
      </c>
      <c r="H102" t="s">
        <v>736</v>
      </c>
      <c r="I102" t="str">
        <f t="shared" si="1"/>
        <v>G09 - Vytvorenie spoločnej databázy</v>
      </c>
    </row>
    <row r="103" spans="2:9" x14ac:dyDescent="0.25">
      <c r="B103" s="36" t="s">
        <v>163</v>
      </c>
      <c r="C103" s="37" t="s">
        <v>168</v>
      </c>
      <c r="D103" s="36" t="s">
        <v>609</v>
      </c>
      <c r="E103" s="36" t="s">
        <v>293</v>
      </c>
      <c r="F103" s="36" t="s">
        <v>242</v>
      </c>
      <c r="H103" t="s">
        <v>737</v>
      </c>
      <c r="I103" t="str">
        <f t="shared" si="1"/>
        <v>G10 - Tvorba kanálu/mechanizmu výmeny a zdieľania informácií a dát</v>
      </c>
    </row>
    <row r="104" spans="2:9" x14ac:dyDescent="0.25">
      <c r="B104" s="36" t="s">
        <v>163</v>
      </c>
      <c r="C104" s="37" t="s">
        <v>168</v>
      </c>
      <c r="D104" s="36" t="s">
        <v>609</v>
      </c>
      <c r="E104" s="36" t="s">
        <v>339</v>
      </c>
      <c r="F104" s="36" t="s">
        <v>251</v>
      </c>
      <c r="H104" t="s">
        <v>738</v>
      </c>
      <c r="I104" t="str">
        <f t="shared" si="1"/>
        <v>G11 - Výmenné stáže pedagógov za účelom výmeny skúseností  pri vzdelávacích postupov v celoživotnom vzdelávaní</v>
      </c>
    </row>
    <row r="105" spans="2:9" x14ac:dyDescent="0.25">
      <c r="B105" s="36" t="s">
        <v>163</v>
      </c>
      <c r="C105" s="37" t="s">
        <v>168</v>
      </c>
      <c r="D105" s="36" t="s">
        <v>609</v>
      </c>
      <c r="E105" s="36" t="s">
        <v>340</v>
      </c>
      <c r="F105" s="36" t="s">
        <v>57</v>
      </c>
      <c r="H105" t="s">
        <v>739</v>
      </c>
      <c r="I105" t="str">
        <f t="shared" si="1"/>
        <v>G12 - Definícia spoločných potrieb trhu práce vo vzťahu k celoživotnému vzdelávaniu (napr. okrúhle stoly medzi zamestnávateľmi a poskytovateľmi celoživotného učenia a ďalšími aktérmi trhu práce)</v>
      </c>
    </row>
    <row r="106" spans="2:9" x14ac:dyDescent="0.25">
      <c r="B106" s="36" t="s">
        <v>163</v>
      </c>
      <c r="C106" s="37" t="s">
        <v>168</v>
      </c>
      <c r="D106" s="36" t="s">
        <v>609</v>
      </c>
      <c r="E106" s="36" t="s">
        <v>341</v>
      </c>
      <c r="F106" s="36" t="s">
        <v>57</v>
      </c>
      <c r="H106" t="s">
        <v>740</v>
      </c>
      <c r="I106" t="str">
        <f t="shared" si="1"/>
        <v>G13 - Spracovanie koncepcie/plánu spoločných aktivít pre rozvoj CŽV</v>
      </c>
    </row>
    <row r="107" spans="2:9" x14ac:dyDescent="0.25">
      <c r="B107" s="36" t="s">
        <v>163</v>
      </c>
      <c r="C107" s="37" t="s">
        <v>168</v>
      </c>
      <c r="D107" s="36" t="s">
        <v>609</v>
      </c>
      <c r="E107" s="36" t="s">
        <v>325</v>
      </c>
      <c r="F107" s="36" t="s">
        <v>57</v>
      </c>
      <c r="H107" t="s">
        <v>741</v>
      </c>
      <c r="I107" t="str">
        <f t="shared" si="1"/>
        <v>G14 - Príprava spoločných vzdelávacích výstupov/ programov</v>
      </c>
    </row>
    <row r="108" spans="2:9" x14ac:dyDescent="0.25">
      <c r="B108" s="36" t="s">
        <v>163</v>
      </c>
      <c r="C108" s="37" t="s">
        <v>168</v>
      </c>
      <c r="D108" s="36" t="s">
        <v>609</v>
      </c>
      <c r="E108" s="36" t="s">
        <v>342</v>
      </c>
      <c r="F108" s="36" t="s">
        <v>57</v>
      </c>
      <c r="H108" t="s">
        <v>742</v>
      </c>
      <c r="I108" t="str">
        <f t="shared" si="1"/>
        <v>G15 - Poriadenie vybavenia k zavedeniu programov celoživotného vzdelávania/ inovatívnych prístupov</v>
      </c>
    </row>
    <row r="109" spans="2:9" x14ac:dyDescent="0.25">
      <c r="B109" s="36" t="s">
        <v>163</v>
      </c>
      <c r="C109" s="37" t="s">
        <v>168</v>
      </c>
      <c r="D109" s="36" t="s">
        <v>609</v>
      </c>
      <c r="E109" s="36" t="s">
        <v>330</v>
      </c>
      <c r="F109" s="36" t="s">
        <v>57</v>
      </c>
      <c r="H109" t="s">
        <v>743</v>
      </c>
      <c r="I109" t="str">
        <f t="shared" si="1"/>
        <v>G16 - Prezentačné a propagačné aktivity vo vzťahu k realizovanému projektu</v>
      </c>
    </row>
    <row r="110" spans="2:9" x14ac:dyDescent="0.25">
      <c r="B110" s="36" t="s">
        <v>163</v>
      </c>
      <c r="C110" s="37" t="s">
        <v>169</v>
      </c>
      <c r="D110" s="36" t="s">
        <v>610</v>
      </c>
      <c r="E110" s="36" t="s">
        <v>343</v>
      </c>
      <c r="F110" s="36" t="s">
        <v>358</v>
      </c>
      <c r="H110" t="s">
        <v>637</v>
      </c>
      <c r="I110" t="str">
        <f t="shared" si="1"/>
        <v>A01 - Vytvorenie pracovného/expertného tímu</v>
      </c>
    </row>
    <row r="111" spans="2:9" x14ac:dyDescent="0.25">
      <c r="B111" s="36" t="s">
        <v>163</v>
      </c>
      <c r="C111" s="37" t="s">
        <v>169</v>
      </c>
      <c r="D111" s="36" t="s">
        <v>610</v>
      </c>
      <c r="E111" s="36" t="s">
        <v>344</v>
      </c>
      <c r="F111" s="36" t="s">
        <v>358</v>
      </c>
      <c r="H111" t="s">
        <v>638</v>
      </c>
      <c r="I111" t="str">
        <f t="shared" si="1"/>
        <v>A02 - Stretnutie pracovného/expertného tímu</v>
      </c>
    </row>
    <row r="112" spans="2:9" x14ac:dyDescent="0.25">
      <c r="B112" s="36" t="s">
        <v>163</v>
      </c>
      <c r="C112" s="37" t="s">
        <v>169</v>
      </c>
      <c r="D112" s="36" t="s">
        <v>610</v>
      </c>
      <c r="E112" s="36" t="s">
        <v>345</v>
      </c>
      <c r="F112" s="36" t="s">
        <v>358</v>
      </c>
      <c r="H112" t="s">
        <v>639</v>
      </c>
      <c r="I112" t="str">
        <f t="shared" si="1"/>
        <v>A03 - Príprava a zavedenie opatrení k včasnému overovaní produktov, schopností vyspelej výroby a prvovýroby najme v oblasti kľúčových technológií a technológií pre všeobecné použite</v>
      </c>
    </row>
    <row r="113" spans="2:9" x14ac:dyDescent="0.25">
      <c r="B113" s="36" t="s">
        <v>163</v>
      </c>
      <c r="C113" s="37" t="s">
        <v>169</v>
      </c>
      <c r="D113" s="36" t="s">
        <v>610</v>
      </c>
      <c r="E113" s="36" t="s">
        <v>346</v>
      </c>
      <c r="F113" s="36" t="s">
        <v>358</v>
      </c>
      <c r="H113" t="s">
        <v>640</v>
      </c>
      <c r="I113" t="str">
        <f t="shared" si="1"/>
        <v>A04 - Príprava a zavedenie podnikových investícií do výskumu a inovácií</v>
      </c>
    </row>
    <row r="114" spans="2:9" x14ac:dyDescent="0.25">
      <c r="B114" s="36" t="s">
        <v>163</v>
      </c>
      <c r="C114" s="37" t="s">
        <v>169</v>
      </c>
      <c r="D114" s="36" t="s">
        <v>610</v>
      </c>
      <c r="E114" s="36" t="s">
        <v>347</v>
      </c>
      <c r="F114" s="36" t="s">
        <v>359</v>
      </c>
      <c r="H114" t="s">
        <v>641</v>
      </c>
      <c r="I114" t="str">
        <f t="shared" si="1"/>
        <v>A05 - Aktivity na vytváranie väzieb a súčinnosti medzi podnikmi a strediskami výskumu a vývoja a vysokými školami</v>
      </c>
    </row>
    <row r="115" spans="2:9" x14ac:dyDescent="0.25">
      <c r="B115" s="36" t="s">
        <v>163</v>
      </c>
      <c r="C115" s="37" t="s">
        <v>169</v>
      </c>
      <c r="D115" s="36" t="s">
        <v>610</v>
      </c>
      <c r="E115" s="36" t="s">
        <v>348</v>
      </c>
      <c r="F115" s="36" t="s">
        <v>359</v>
      </c>
      <c r="H115" t="s">
        <v>642</v>
      </c>
      <c r="I115" t="str">
        <f t="shared" si="1"/>
        <v>A06 - Realizácia aplikovaného výskumu/ vývoja na základe definície požiadaviek s dorazom na zapojenie stredísk  výskumu/vývoja a vysokých škôl  (vlastný výskum, kolektívny a predkonkurenčný vývoj)</v>
      </c>
    </row>
    <row r="116" spans="2:9" x14ac:dyDescent="0.25">
      <c r="B116" s="36" t="s">
        <v>163</v>
      </c>
      <c r="C116" s="37" t="s">
        <v>169</v>
      </c>
      <c r="D116" s="36" t="s">
        <v>610</v>
      </c>
      <c r="E116" s="36" t="s">
        <v>349</v>
      </c>
      <c r="F116" s="36" t="s">
        <v>359</v>
      </c>
      <c r="H116" t="s">
        <v>643</v>
      </c>
      <c r="I116" t="str">
        <f t="shared" si="1"/>
        <v>A07 - Realizácia znalostného transferu</v>
      </c>
    </row>
    <row r="117" spans="2:9" x14ac:dyDescent="0.25">
      <c r="B117" s="36" t="s">
        <v>163</v>
      </c>
      <c r="C117" s="37" t="s">
        <v>169</v>
      </c>
      <c r="D117" s="36" t="s">
        <v>610</v>
      </c>
      <c r="E117" s="36" t="s">
        <v>350</v>
      </c>
      <c r="F117" s="36" t="s">
        <v>360</v>
      </c>
      <c r="H117" t="s">
        <v>644</v>
      </c>
      <c r="I117" t="str">
        <f t="shared" si="1"/>
        <v>A08 - Príprava spoločných projektov</v>
      </c>
    </row>
    <row r="118" spans="2:9" x14ac:dyDescent="0.25">
      <c r="B118" s="36" t="s">
        <v>163</v>
      </c>
      <c r="C118" s="37" t="s">
        <v>169</v>
      </c>
      <c r="D118" s="36" t="s">
        <v>610</v>
      </c>
      <c r="E118" s="36" t="s">
        <v>293</v>
      </c>
      <c r="F118" s="36" t="s">
        <v>360</v>
      </c>
      <c r="H118" t="s">
        <v>645</v>
      </c>
      <c r="I118" t="str">
        <f t="shared" si="1"/>
        <v>A09 - Tvorba kanálu/mechanizmu výmeny a zdieľania informácií a dát</v>
      </c>
    </row>
    <row r="119" spans="2:9" x14ac:dyDescent="0.25">
      <c r="B119" s="36" t="s">
        <v>163</v>
      </c>
      <c r="C119" s="37" t="s">
        <v>169</v>
      </c>
      <c r="D119" s="36" t="s">
        <v>610</v>
      </c>
      <c r="E119" s="36" t="s">
        <v>351</v>
      </c>
      <c r="F119" s="36" t="s">
        <v>360</v>
      </c>
      <c r="H119" t="s">
        <v>646</v>
      </c>
      <c r="I119" t="str">
        <f t="shared" si="1"/>
        <v>A10 - Vytvorení spoločných databází</v>
      </c>
    </row>
    <row r="120" spans="2:9" x14ac:dyDescent="0.25">
      <c r="B120" s="36" t="s">
        <v>163</v>
      </c>
      <c r="C120" s="37" t="s">
        <v>169</v>
      </c>
      <c r="D120" s="36" t="s">
        <v>610</v>
      </c>
      <c r="E120" s="36" t="s">
        <v>352</v>
      </c>
      <c r="F120" s="36" t="s">
        <v>360</v>
      </c>
      <c r="H120" t="s">
        <v>647</v>
      </c>
      <c r="I120" t="str">
        <f t="shared" si="1"/>
        <v>A11 - Definícia požiadaviek podnikateľského sektoru na aplikovaný výskum/vývoj</v>
      </c>
    </row>
    <row r="121" spans="2:9" x14ac:dyDescent="0.25">
      <c r="B121" s="36" t="s">
        <v>163</v>
      </c>
      <c r="C121" s="37" t="s">
        <v>169</v>
      </c>
      <c r="D121" s="36" t="s">
        <v>610</v>
      </c>
      <c r="E121" s="36" t="s">
        <v>353</v>
      </c>
      <c r="F121" s="36" t="s">
        <v>57</v>
      </c>
      <c r="H121" t="s">
        <v>648</v>
      </c>
      <c r="I121" t="str">
        <f t="shared" si="1"/>
        <v>A12 - Nákup expertných služieb v oblasti aplikovaného výskumu/vývoja (meranie, skúšky, výpočty, konzultácie, transfer duševného vlastníctva) s cieľom zahájenia/zintenzívnenia inovačných aktivít MSP</v>
      </c>
    </row>
    <row r="122" spans="2:9" x14ac:dyDescent="0.25">
      <c r="B122" s="36" t="s">
        <v>163</v>
      </c>
      <c r="C122" s="37" t="s">
        <v>169</v>
      </c>
      <c r="D122" s="36" t="s">
        <v>610</v>
      </c>
      <c r="E122" s="36" t="s">
        <v>354</v>
      </c>
      <c r="F122" s="36" t="s">
        <v>57</v>
      </c>
      <c r="H122" t="s">
        <v>649</v>
      </c>
      <c r="I122" t="str">
        <f t="shared" si="1"/>
        <v>A13 - Nákup licencií, patentov</v>
      </c>
    </row>
    <row r="123" spans="2:9" x14ac:dyDescent="0.25">
      <c r="B123" s="36" t="s">
        <v>163</v>
      </c>
      <c r="C123" s="37" t="s">
        <v>169</v>
      </c>
      <c r="D123" s="36" t="s">
        <v>610</v>
      </c>
      <c r="E123" s="36" t="s">
        <v>355</v>
      </c>
      <c r="F123" s="36" t="s">
        <v>57</v>
      </c>
      <c r="H123" t="s">
        <v>650</v>
      </c>
      <c r="I123" t="str">
        <f t="shared" si="1"/>
        <v>A14 - Príprava realizačnej dokumentácie ( stavebná dokumentácia)</v>
      </c>
    </row>
    <row r="124" spans="2:9" x14ac:dyDescent="0.25">
      <c r="B124" s="36" t="s">
        <v>163</v>
      </c>
      <c r="C124" s="37" t="s">
        <v>169</v>
      </c>
      <c r="D124" s="36" t="s">
        <v>610</v>
      </c>
      <c r="E124" s="36" t="s">
        <v>356</v>
      </c>
      <c r="F124" s="36" t="s">
        <v>57</v>
      </c>
      <c r="H124" t="s">
        <v>651</v>
      </c>
      <c r="I124" t="str">
        <f t="shared" si="1"/>
        <v>A15 - Stavebné úpravy v súvislosti s obstaraním vybavenia</v>
      </c>
    </row>
    <row r="125" spans="2:9" x14ac:dyDescent="0.25">
      <c r="B125" s="36" t="s">
        <v>163</v>
      </c>
      <c r="C125" s="37" t="s">
        <v>169</v>
      </c>
      <c r="D125" s="36" t="s">
        <v>610</v>
      </c>
      <c r="E125" s="36" t="s">
        <v>357</v>
      </c>
      <c r="F125" s="36" t="s">
        <v>57</v>
      </c>
      <c r="H125" t="s">
        <v>652</v>
      </c>
      <c r="I125" t="str">
        <f t="shared" si="1"/>
        <v>A16 - Obstaranie vybavenia v súvislosti s realizáciou prenosu výsledkov aplikovaného výskumu/vývoja</v>
      </c>
    </row>
    <row r="126" spans="2:9" x14ac:dyDescent="0.25">
      <c r="B126" s="36" t="s">
        <v>163</v>
      </c>
      <c r="C126" s="37" t="s">
        <v>169</v>
      </c>
      <c r="D126" s="36" t="s">
        <v>610</v>
      </c>
      <c r="E126" s="36" t="s">
        <v>330</v>
      </c>
      <c r="F126" s="36" t="s">
        <v>57</v>
      </c>
      <c r="H126" t="s">
        <v>653</v>
      </c>
      <c r="I126" t="str">
        <f t="shared" si="1"/>
        <v>A17 - Prezentačné a propagačné aktivity vo vzťahu k realizovanému projektu</v>
      </c>
    </row>
    <row r="127" spans="2:9" x14ac:dyDescent="0.25">
      <c r="B127" s="36" t="s">
        <v>163</v>
      </c>
      <c r="C127" s="38" t="s">
        <v>169</v>
      </c>
      <c r="D127" s="36" t="s">
        <v>611</v>
      </c>
      <c r="E127" s="36" t="s">
        <v>343</v>
      </c>
      <c r="F127" s="36" t="s">
        <v>358</v>
      </c>
      <c r="H127" t="s">
        <v>654</v>
      </c>
      <c r="I127" t="str">
        <f t="shared" si="1"/>
        <v>B01 - Vytvorenie pracovného/expertného tímu</v>
      </c>
    </row>
    <row r="128" spans="2:9" x14ac:dyDescent="0.25">
      <c r="B128" s="36" t="s">
        <v>163</v>
      </c>
      <c r="C128" s="38" t="s">
        <v>169</v>
      </c>
      <c r="D128" s="36" t="s">
        <v>611</v>
      </c>
      <c r="E128" s="36" t="s">
        <v>361</v>
      </c>
      <c r="F128" s="36" t="s">
        <v>358</v>
      </c>
      <c r="H128" t="s">
        <v>655</v>
      </c>
      <c r="I128" t="str">
        <f t="shared" si="1"/>
        <v>B02 - Stretnutie pracovného/expertného  tímu</v>
      </c>
    </row>
    <row r="129" spans="2:9" x14ac:dyDescent="0.25">
      <c r="B129" s="36" t="s">
        <v>163</v>
      </c>
      <c r="C129" s="38" t="s">
        <v>169</v>
      </c>
      <c r="D129" s="36" t="s">
        <v>611</v>
      </c>
      <c r="E129" s="36" t="s">
        <v>362</v>
      </c>
      <c r="F129" s="36" t="s">
        <v>358</v>
      </c>
      <c r="H129" t="s">
        <v>656</v>
      </c>
      <c r="I129" t="str">
        <f t="shared" si="1"/>
        <v>B03 - Aktivity pre vytvorenie cezhraničnej siete/klastru podporujúci rozvoj perspektívnych odvetví a oblastí</v>
      </c>
    </row>
    <row r="130" spans="2:9" x14ac:dyDescent="0.25">
      <c r="B130" s="36" t="s">
        <v>163</v>
      </c>
      <c r="C130" s="38" t="s">
        <v>169</v>
      </c>
      <c r="D130" s="36" t="s">
        <v>611</v>
      </c>
      <c r="E130" s="36" t="s">
        <v>363</v>
      </c>
      <c r="F130" s="36" t="s">
        <v>358</v>
      </c>
      <c r="H130" t="s">
        <v>657</v>
      </c>
      <c r="I130" t="str">
        <f t="shared" si="1"/>
        <v>B04 - Budovanie cezhraničných výskumných centier</v>
      </c>
    </row>
    <row r="131" spans="2:9" x14ac:dyDescent="0.25">
      <c r="B131" s="36" t="s">
        <v>163</v>
      </c>
      <c r="C131" s="38" t="s">
        <v>169</v>
      </c>
      <c r="D131" s="36" t="s">
        <v>611</v>
      </c>
      <c r="E131" s="36" t="s">
        <v>364</v>
      </c>
      <c r="F131" s="36" t="s">
        <v>358</v>
      </c>
      <c r="H131" t="s">
        <v>658</v>
      </c>
      <c r="I131" t="str">
        <f t="shared" si="1"/>
        <v>B05 - Realizácia strategicky významné aktivity v oblasti vývoja /inovácie nových produktov/služieb pre MSP</v>
      </c>
    </row>
    <row r="132" spans="2:9" x14ac:dyDescent="0.25">
      <c r="B132" s="36" t="s">
        <v>163</v>
      </c>
      <c r="C132" s="38" t="s">
        <v>169</v>
      </c>
      <c r="D132" s="36" t="s">
        <v>611</v>
      </c>
      <c r="E132" s="36" t="s">
        <v>365</v>
      </c>
      <c r="F132" s="36" t="s">
        <v>358</v>
      </c>
      <c r="H132" t="s">
        <v>659</v>
      </c>
      <c r="I132" t="str">
        <f t="shared" ref="I132:I195" si="2">CONCATENATE(H132," - ",E132)</f>
        <v>B06 - Realizácia strategicky významné aktivity v oblasti zlepšenia podnikových procesov, vrátane produktových certifikácií pre MSP</v>
      </c>
    </row>
    <row r="133" spans="2:9" x14ac:dyDescent="0.25">
      <c r="B133" s="36" t="s">
        <v>163</v>
      </c>
      <c r="C133" s="38" t="s">
        <v>169</v>
      </c>
      <c r="D133" s="36" t="s">
        <v>611</v>
      </c>
      <c r="E133" s="36" t="s">
        <v>366</v>
      </c>
      <c r="F133" s="36" t="s">
        <v>358</v>
      </c>
      <c r="H133" t="s">
        <v>660</v>
      </c>
      <c r="I133" t="str">
        <f t="shared" si="2"/>
        <v>B07 - Realizácia strategicky významné aktivity v oblasti vývoja /inovácie výrobných procesov  pre MSP</v>
      </c>
    </row>
    <row r="134" spans="2:9" x14ac:dyDescent="0.25">
      <c r="B134" s="36" t="s">
        <v>163</v>
      </c>
      <c r="C134" s="38" t="s">
        <v>169</v>
      </c>
      <c r="D134" s="36" t="s">
        <v>611</v>
      </c>
      <c r="E134" s="36" t="s">
        <v>367</v>
      </c>
      <c r="F134" s="36" t="s">
        <v>359</v>
      </c>
      <c r="H134" t="s">
        <v>661</v>
      </c>
      <c r="I134" t="str">
        <f t="shared" si="2"/>
        <v>B08 - Aktivity na vytváranie väzieb a súčinnosti medzi podnikmi a strediskami výskumu a vývoja s vysokými školami</v>
      </c>
    </row>
    <row r="135" spans="2:9" x14ac:dyDescent="0.25">
      <c r="B135" s="36" t="s">
        <v>163</v>
      </c>
      <c r="C135" s="38" t="s">
        <v>169</v>
      </c>
      <c r="D135" s="36" t="s">
        <v>611</v>
      </c>
      <c r="E135" s="36" t="s">
        <v>368</v>
      </c>
      <c r="F135" s="36" t="s">
        <v>360</v>
      </c>
      <c r="H135" t="s">
        <v>662</v>
      </c>
      <c r="I135" t="str">
        <f t="shared" si="2"/>
        <v>B09 - Realizácia nástroja identifikácie spoločných potrieb produktívneho sektora a včasnú orientáciu výskumných a vývojových aktivít na perspektívne odvetvia a oblasti</v>
      </c>
    </row>
    <row r="136" spans="2:9" x14ac:dyDescent="0.25">
      <c r="B136" s="36" t="s">
        <v>163</v>
      </c>
      <c r="C136" s="38" t="s">
        <v>169</v>
      </c>
      <c r="D136" s="36" t="s">
        <v>611</v>
      </c>
      <c r="E136" s="36" t="s">
        <v>293</v>
      </c>
      <c r="F136" s="36" t="s">
        <v>360</v>
      </c>
      <c r="H136" t="s">
        <v>663</v>
      </c>
      <c r="I136" t="str">
        <f t="shared" si="2"/>
        <v>B10 - Tvorba kanálu/mechanizmu výmeny a zdieľania informácií a dát</v>
      </c>
    </row>
    <row r="137" spans="2:9" x14ac:dyDescent="0.25">
      <c r="B137" s="36" t="s">
        <v>163</v>
      </c>
      <c r="C137" s="38" t="s">
        <v>169</v>
      </c>
      <c r="D137" s="36" t="s">
        <v>611</v>
      </c>
      <c r="E137" s="36" t="s">
        <v>369</v>
      </c>
      <c r="F137" s="36" t="s">
        <v>360</v>
      </c>
      <c r="H137" t="s">
        <v>664</v>
      </c>
      <c r="I137" t="str">
        <f t="shared" si="2"/>
        <v>B11 - Vytvorenie spoločných metodík a hodnotenia</v>
      </c>
    </row>
    <row r="138" spans="2:9" x14ac:dyDescent="0.25">
      <c r="B138" s="36" t="s">
        <v>163</v>
      </c>
      <c r="C138" s="38" t="s">
        <v>169</v>
      </c>
      <c r="D138" s="36" t="s">
        <v>611</v>
      </c>
      <c r="E138" s="36" t="s">
        <v>350</v>
      </c>
      <c r="F138" s="36" t="s">
        <v>360</v>
      </c>
      <c r="H138" t="s">
        <v>665</v>
      </c>
      <c r="I138" t="str">
        <f t="shared" si="2"/>
        <v>B12 - Príprava spoločných projektov</v>
      </c>
    </row>
    <row r="139" spans="2:9" x14ac:dyDescent="0.25">
      <c r="B139" s="36" t="s">
        <v>163</v>
      </c>
      <c r="C139" s="38" t="s">
        <v>169</v>
      </c>
      <c r="D139" s="36" t="s">
        <v>611</v>
      </c>
      <c r="E139" s="36" t="s">
        <v>370</v>
      </c>
      <c r="F139" s="36" t="s">
        <v>57</v>
      </c>
      <c r="H139" t="s">
        <v>666</v>
      </c>
      <c r="I139" t="str">
        <f t="shared" si="2"/>
        <v>B13 - Definícia spoločných potrieb produktívneho sektora  vo vzťahu k včasnej orientácii výskumných a vývojových aktivít na perspektívne oblasti a odvetvia</v>
      </c>
    </row>
    <row r="140" spans="2:9" x14ac:dyDescent="0.25">
      <c r="B140" s="36" t="s">
        <v>163</v>
      </c>
      <c r="C140" s="38" t="s">
        <v>169</v>
      </c>
      <c r="D140" s="36" t="s">
        <v>611</v>
      </c>
      <c r="E140" s="36" t="s">
        <v>371</v>
      </c>
      <c r="F140" s="36" t="s">
        <v>57</v>
      </c>
      <c r="H140" t="s">
        <v>667</v>
      </c>
      <c r="I140" t="str">
        <f t="shared" si="2"/>
        <v>B14 - Príprava nástroja identifikácie spoločných potrieb produktívneho sektora a včasnú orientáciu výskumných a vývojových aktivít na perspektívne odvetvia a oblasti</v>
      </c>
    </row>
    <row r="141" spans="2:9" x14ac:dyDescent="0.25">
      <c r="B141" s="36" t="s">
        <v>163</v>
      </c>
      <c r="C141" s="38" t="s">
        <v>169</v>
      </c>
      <c r="D141" s="36" t="s">
        <v>611</v>
      </c>
      <c r="E141" s="36" t="s">
        <v>372</v>
      </c>
      <c r="F141" s="36" t="s">
        <v>57</v>
      </c>
      <c r="H141" t="s">
        <v>668</v>
      </c>
      <c r="I141" t="str">
        <f t="shared" si="2"/>
        <v>B15 - Poriadenie vybavenia – nákup technológií nevyhnutných pre zavedenie a prevádzku realizovaných nástrojov identifikácie spoločných potrieb produktívneho sektora a včasnú orientáciu výskumných a vývojových aktivít na perspektívne odvetvia a oblasti.</v>
      </c>
    </row>
    <row r="142" spans="2:9" x14ac:dyDescent="0.25">
      <c r="B142" s="36" t="s">
        <v>163</v>
      </c>
      <c r="C142" s="38" t="s">
        <v>169</v>
      </c>
      <c r="D142" s="36" t="s">
        <v>611</v>
      </c>
      <c r="E142" s="36" t="s">
        <v>330</v>
      </c>
      <c r="F142" s="36" t="s">
        <v>57</v>
      </c>
      <c r="H142" t="s">
        <v>669</v>
      </c>
      <c r="I142" t="str">
        <f t="shared" si="2"/>
        <v>B16 - Prezentačné a propagačné aktivity vo vzťahu k realizovanému projektu</v>
      </c>
    </row>
    <row r="143" spans="2:9" x14ac:dyDescent="0.25">
      <c r="B143" s="36" t="s">
        <v>163</v>
      </c>
      <c r="C143" s="38" t="s">
        <v>169</v>
      </c>
      <c r="D143" s="36" t="s">
        <v>612</v>
      </c>
      <c r="E143" s="36" t="s">
        <v>373</v>
      </c>
      <c r="F143" s="36" t="s">
        <v>358</v>
      </c>
      <c r="H143" t="s">
        <v>672</v>
      </c>
      <c r="I143" t="str">
        <f t="shared" si="2"/>
        <v>C01 - Spracovanie stratégie rozvoja v oblasti inteligentného rozvoja a využívania inovácií v cezhraničnom regióne</v>
      </c>
    </row>
    <row r="144" spans="2:9" x14ac:dyDescent="0.25">
      <c r="B144" s="36" t="s">
        <v>163</v>
      </c>
      <c r="C144" s="38" t="s">
        <v>169</v>
      </c>
      <c r="D144" s="36" t="s">
        <v>612</v>
      </c>
      <c r="E144" s="36" t="s">
        <v>374</v>
      </c>
      <c r="F144" s="36" t="s">
        <v>359</v>
      </c>
      <c r="H144" t="s">
        <v>673</v>
      </c>
      <c r="I144" t="str">
        <f t="shared" si="2"/>
        <v>C02 - Vytvorenie pracovného/expertného tímu s dorazom na súčinnosť  medzi podnikmi a strediskami výskumu a vývoja s vysokými školami</v>
      </c>
    </row>
    <row r="145" spans="2:9" x14ac:dyDescent="0.25">
      <c r="B145" s="36" t="s">
        <v>163</v>
      </c>
      <c r="C145" s="38" t="s">
        <v>169</v>
      </c>
      <c r="D145" s="36" t="s">
        <v>612</v>
      </c>
      <c r="E145" s="36" t="s">
        <v>293</v>
      </c>
      <c r="F145" s="36" t="s">
        <v>360</v>
      </c>
      <c r="H145" t="s">
        <v>674</v>
      </c>
      <c r="I145" t="str">
        <f t="shared" si="2"/>
        <v>C03 - Tvorba kanálu/mechanizmu výmeny a zdieľania informácií a dát</v>
      </c>
    </row>
    <row r="146" spans="2:9" x14ac:dyDescent="0.25">
      <c r="B146" s="36" t="s">
        <v>163</v>
      </c>
      <c r="C146" s="38" t="s">
        <v>169</v>
      </c>
      <c r="D146" s="36" t="s">
        <v>612</v>
      </c>
      <c r="E146" s="36" t="s">
        <v>369</v>
      </c>
      <c r="F146" s="36" t="s">
        <v>360</v>
      </c>
      <c r="H146" t="s">
        <v>675</v>
      </c>
      <c r="I146" t="str">
        <f t="shared" si="2"/>
        <v>C04 - Vytvorenie spoločných metodík a hodnotenia</v>
      </c>
    </row>
    <row r="147" spans="2:9" x14ac:dyDescent="0.25">
      <c r="B147" s="36" t="s">
        <v>163</v>
      </c>
      <c r="C147" s="38" t="s">
        <v>169</v>
      </c>
      <c r="D147" s="36" t="s">
        <v>612</v>
      </c>
      <c r="E147" s="36" t="s">
        <v>375</v>
      </c>
      <c r="F147" s="36" t="s">
        <v>360</v>
      </c>
      <c r="H147" t="s">
        <v>676</v>
      </c>
      <c r="I147" t="str">
        <f t="shared" si="2"/>
        <v>C05 - Vytvorenie spoločných databáz</v>
      </c>
    </row>
    <row r="148" spans="2:9" x14ac:dyDescent="0.25">
      <c r="B148" s="36" t="s">
        <v>163</v>
      </c>
      <c r="C148" s="38" t="s">
        <v>169</v>
      </c>
      <c r="D148" s="36" t="s">
        <v>612</v>
      </c>
      <c r="E148" s="36" t="s">
        <v>350</v>
      </c>
      <c r="F148" s="36" t="s">
        <v>360</v>
      </c>
      <c r="H148" t="s">
        <v>677</v>
      </c>
      <c r="I148" t="str">
        <f t="shared" si="2"/>
        <v>C06 - Príprava spoločných projektov</v>
      </c>
    </row>
    <row r="149" spans="2:9" x14ac:dyDescent="0.25">
      <c r="B149" s="36" t="s">
        <v>163</v>
      </c>
      <c r="C149" s="38" t="s">
        <v>169</v>
      </c>
      <c r="D149" s="36" t="s">
        <v>612</v>
      </c>
      <c r="E149" s="36" t="s">
        <v>361</v>
      </c>
      <c r="F149" s="36" t="s">
        <v>57</v>
      </c>
      <c r="H149" t="s">
        <v>744</v>
      </c>
      <c r="I149" t="str">
        <f t="shared" si="2"/>
        <v>C07 - Stretnutie pracovného/expertného  tímu</v>
      </c>
    </row>
    <row r="150" spans="2:9" x14ac:dyDescent="0.25">
      <c r="B150" s="36" t="s">
        <v>163</v>
      </c>
      <c r="C150" s="38" t="s">
        <v>169</v>
      </c>
      <c r="D150" s="36" t="s">
        <v>612</v>
      </c>
      <c r="E150" s="36" t="s">
        <v>296</v>
      </c>
      <c r="F150" s="36" t="s">
        <v>57</v>
      </c>
      <c r="H150" t="s">
        <v>745</v>
      </c>
      <c r="I150" t="str">
        <f t="shared" si="2"/>
        <v>C08 - Zber dát</v>
      </c>
    </row>
    <row r="151" spans="2:9" x14ac:dyDescent="0.25">
      <c r="B151" s="36" t="s">
        <v>163</v>
      </c>
      <c r="C151" s="38" t="s">
        <v>169</v>
      </c>
      <c r="D151" s="36" t="s">
        <v>612</v>
      </c>
      <c r="E151" s="36" t="s">
        <v>376</v>
      </c>
      <c r="F151" s="36" t="s">
        <v>57</v>
      </c>
      <c r="H151" t="s">
        <v>746</v>
      </c>
      <c r="I151" t="str">
        <f t="shared" si="2"/>
        <v>C09 - Definícia potrieb cezhraničného územia v oblasti inteligentného rozvoja a využívania inovácií</v>
      </c>
    </row>
    <row r="152" spans="2:9" x14ac:dyDescent="0.25">
      <c r="B152" s="36" t="s">
        <v>163</v>
      </c>
      <c r="C152" s="38" t="s">
        <v>169</v>
      </c>
      <c r="D152" s="36" t="s">
        <v>612</v>
      </c>
      <c r="E152" s="36" t="s">
        <v>377</v>
      </c>
      <c r="F152" s="36" t="s">
        <v>57</v>
      </c>
      <c r="H152" t="s">
        <v>747</v>
      </c>
      <c r="I152" t="str">
        <f t="shared" si="2"/>
        <v>C10 - Spracovanie analytickej časti</v>
      </c>
    </row>
    <row r="153" spans="2:9" x14ac:dyDescent="0.25">
      <c r="B153" s="36" t="s">
        <v>163</v>
      </c>
      <c r="C153" s="38" t="s">
        <v>169</v>
      </c>
      <c r="D153" s="36" t="s">
        <v>612</v>
      </c>
      <c r="E153" s="36" t="s">
        <v>378</v>
      </c>
      <c r="F153" s="36" t="s">
        <v>57</v>
      </c>
      <c r="H153" t="s">
        <v>748</v>
      </c>
      <c r="I153" t="str">
        <f t="shared" si="2"/>
        <v>C11 - Spracovanie expertných posudkov/hodnotení</v>
      </c>
    </row>
    <row r="154" spans="2:9" x14ac:dyDescent="0.25">
      <c r="B154" s="36" t="s">
        <v>163</v>
      </c>
      <c r="C154" s="38" t="s">
        <v>169</v>
      </c>
      <c r="D154" s="36" t="s">
        <v>612</v>
      </c>
      <c r="E154" s="36" t="s">
        <v>379</v>
      </c>
      <c r="F154" s="36" t="s">
        <v>57</v>
      </c>
      <c r="H154" t="s">
        <v>749</v>
      </c>
      <c r="I154" t="str">
        <f t="shared" si="2"/>
        <v>C12 - Nákup služieb špecializovaného poradenstva v oblasti strategické riadenie a managment</v>
      </c>
    </row>
    <row r="155" spans="2:9" x14ac:dyDescent="0.25">
      <c r="B155" s="36" t="s">
        <v>163</v>
      </c>
      <c r="C155" s="38" t="s">
        <v>169</v>
      </c>
      <c r="D155" s="36" t="s">
        <v>612</v>
      </c>
      <c r="E155" s="36" t="s">
        <v>330</v>
      </c>
      <c r="F155" s="36" t="s">
        <v>57</v>
      </c>
      <c r="H155" t="s">
        <v>750</v>
      </c>
      <c r="I155" t="str">
        <f t="shared" si="2"/>
        <v>C13 - Prezentačné a propagačné aktivity vo vzťahu k realizovanému projektu</v>
      </c>
    </row>
    <row r="156" spans="2:9" x14ac:dyDescent="0.25">
      <c r="B156" s="36" t="s">
        <v>163</v>
      </c>
      <c r="C156" s="38" t="s">
        <v>169</v>
      </c>
      <c r="D156" s="36" t="s">
        <v>613</v>
      </c>
      <c r="E156" s="36" t="s">
        <v>380</v>
      </c>
      <c r="F156" s="36" t="s">
        <v>358</v>
      </c>
      <c r="H156" t="s">
        <v>678</v>
      </c>
      <c r="I156" t="str">
        <f t="shared" si="2"/>
        <v>D01 - Aktivity subjektov inovačnej infraštruktúry (podnikateľských inovačných centier, vedecko-technických parkov) v oblasti zvyšovania absorpčnej kapacity cezhraničného územia</v>
      </c>
    </row>
    <row r="157" spans="2:9" x14ac:dyDescent="0.25">
      <c r="B157" s="36" t="s">
        <v>163</v>
      </c>
      <c r="C157" s="38" t="s">
        <v>169</v>
      </c>
      <c r="D157" s="36" t="s">
        <v>613</v>
      </c>
      <c r="E157" s="36" t="s">
        <v>350</v>
      </c>
      <c r="F157" s="36" t="s">
        <v>358</v>
      </c>
      <c r="H157" t="s">
        <v>679</v>
      </c>
      <c r="I157" t="str">
        <f t="shared" si="2"/>
        <v>D02 - Príprava spoločných projektov</v>
      </c>
    </row>
    <row r="158" spans="2:9" x14ac:dyDescent="0.25">
      <c r="B158" s="36" t="s">
        <v>163</v>
      </c>
      <c r="C158" s="38" t="s">
        <v>169</v>
      </c>
      <c r="D158" s="36" t="s">
        <v>613</v>
      </c>
      <c r="E158" s="36" t="s">
        <v>374</v>
      </c>
      <c r="F158" s="36" t="s">
        <v>359</v>
      </c>
      <c r="H158" t="s">
        <v>680</v>
      </c>
      <c r="I158" t="str">
        <f t="shared" si="2"/>
        <v>D03 - Vytvorenie pracovného/expertného tímu s dorazom na súčinnosť  medzi podnikmi a strediskami výskumu a vývoja s vysokými školami</v>
      </c>
    </row>
    <row r="159" spans="2:9" x14ac:dyDescent="0.25">
      <c r="B159" s="36" t="s">
        <v>163</v>
      </c>
      <c r="C159" s="38" t="s">
        <v>169</v>
      </c>
      <c r="D159" s="36" t="s">
        <v>613</v>
      </c>
      <c r="E159" s="36" t="s">
        <v>361</v>
      </c>
      <c r="F159" s="36" t="s">
        <v>359</v>
      </c>
      <c r="H159" t="s">
        <v>681</v>
      </c>
      <c r="I159" t="str">
        <f t="shared" si="2"/>
        <v>D04 - Stretnutie pracovného/expertného  tímu</v>
      </c>
    </row>
    <row r="160" spans="2:9" x14ac:dyDescent="0.25">
      <c r="B160" s="36" t="s">
        <v>163</v>
      </c>
      <c r="C160" s="38" t="s">
        <v>169</v>
      </c>
      <c r="D160" s="36" t="s">
        <v>613</v>
      </c>
      <c r="E160" s="36" t="s">
        <v>367</v>
      </c>
      <c r="F160" s="36" t="s">
        <v>359</v>
      </c>
      <c r="H160" t="s">
        <v>682</v>
      </c>
      <c r="I160" t="str">
        <f t="shared" si="2"/>
        <v>D05 - Aktivity na vytváranie väzieb a súčinnosti medzi podnikmi a strediskami výskumu a vývoja s vysokými školami</v>
      </c>
    </row>
    <row r="161" spans="2:9" x14ac:dyDescent="0.25">
      <c r="B161" s="36" t="s">
        <v>163</v>
      </c>
      <c r="C161" s="38" t="s">
        <v>169</v>
      </c>
      <c r="D161" s="36" t="s">
        <v>613</v>
      </c>
      <c r="E161" s="36" t="s">
        <v>381</v>
      </c>
      <c r="F161" s="36" t="s">
        <v>360</v>
      </c>
      <c r="H161" t="s">
        <v>683</v>
      </c>
      <c r="I161" t="str">
        <f t="shared" si="2"/>
        <v>D06 - Aktivity pre vytvorenie cezhraničnej siete/klastru a otvorených inovácií inteligentnou špecializáciou</v>
      </c>
    </row>
    <row r="162" spans="2:9" x14ac:dyDescent="0.25">
      <c r="B162" s="36" t="s">
        <v>163</v>
      </c>
      <c r="C162" s="38" t="s">
        <v>169</v>
      </c>
      <c r="D162" s="36" t="s">
        <v>613</v>
      </c>
      <c r="E162" s="36" t="s">
        <v>382</v>
      </c>
      <c r="F162" s="36" t="s">
        <v>360</v>
      </c>
      <c r="H162" t="s">
        <v>684</v>
      </c>
      <c r="I162" t="str">
        <f t="shared" si="2"/>
        <v>D07 - Internacionalizácia klastrov podporujúcich rozvoj perspektívnych odvetví a oblastí</v>
      </c>
    </row>
    <row r="163" spans="2:9" x14ac:dyDescent="0.25">
      <c r="B163" s="36" t="s">
        <v>163</v>
      </c>
      <c r="C163" s="38" t="s">
        <v>169</v>
      </c>
      <c r="D163" s="36" t="s">
        <v>613</v>
      </c>
      <c r="E163" s="36" t="s">
        <v>293</v>
      </c>
      <c r="F163" s="36" t="s">
        <v>360</v>
      </c>
      <c r="H163" t="s">
        <v>685</v>
      </c>
      <c r="I163" t="str">
        <f t="shared" si="2"/>
        <v>D08 - Tvorba kanálu/mechanizmu výmeny a zdieľania informácií a dát</v>
      </c>
    </row>
    <row r="164" spans="2:9" x14ac:dyDescent="0.25">
      <c r="B164" s="36" t="s">
        <v>163</v>
      </c>
      <c r="C164" s="38" t="s">
        <v>169</v>
      </c>
      <c r="D164" s="36" t="s">
        <v>613</v>
      </c>
      <c r="E164" s="36" t="s">
        <v>383</v>
      </c>
      <c r="F164" s="36" t="s">
        <v>360</v>
      </c>
      <c r="H164" t="s">
        <v>686</v>
      </c>
      <c r="I164" t="str">
        <f t="shared" si="2"/>
        <v>D09 - Vytvorenie/ zdieľanie spoločných metodík a hodnotenia</v>
      </c>
    </row>
    <row r="165" spans="2:9" x14ac:dyDescent="0.25">
      <c r="B165" s="36" t="s">
        <v>163</v>
      </c>
      <c r="C165" s="38" t="s">
        <v>169</v>
      </c>
      <c r="D165" s="36" t="s">
        <v>613</v>
      </c>
      <c r="E165" s="36" t="s">
        <v>384</v>
      </c>
      <c r="F165" s="36" t="s">
        <v>360</v>
      </c>
      <c r="H165" t="s">
        <v>687</v>
      </c>
      <c r="I165" t="str">
        <f t="shared" si="2"/>
        <v>D10 - Vytvorenie/ zdieľanie spoločných databáz</v>
      </c>
    </row>
    <row r="166" spans="2:9" x14ac:dyDescent="0.25">
      <c r="B166" s="36" t="s">
        <v>163</v>
      </c>
      <c r="C166" s="38" t="s">
        <v>169</v>
      </c>
      <c r="D166" s="36" t="s">
        <v>613</v>
      </c>
      <c r="E166" s="36" t="s">
        <v>385</v>
      </c>
      <c r="F166" s="36" t="s">
        <v>360</v>
      </c>
      <c r="H166" t="s">
        <v>688</v>
      </c>
      <c r="I166" t="str">
        <f t="shared" si="2"/>
        <v>D11 - Realizácia spoločného technického a aplikovaného výskumu/vývoja/ pilotných projektov s dorazom na využitie stávajúcej infraštruktúry výskumu, vývoja a inovácií</v>
      </c>
    </row>
    <row r="167" spans="2:9" x14ac:dyDescent="0.25">
      <c r="B167" s="36" t="s">
        <v>163</v>
      </c>
      <c r="C167" s="38" t="s">
        <v>169</v>
      </c>
      <c r="D167" s="36" t="s">
        <v>613</v>
      </c>
      <c r="E167" s="36" t="s">
        <v>386</v>
      </c>
      <c r="F167" s="36" t="s">
        <v>360</v>
      </c>
      <c r="H167" t="s">
        <v>689</v>
      </c>
      <c r="I167" t="str">
        <f t="shared" si="2"/>
        <v>D12 - Realizácia opatrení optimalizácie spoločného využitia existujúcej infraštruktúry výskumu, vývoja a inovácií</v>
      </c>
    </row>
    <row r="168" spans="2:9" x14ac:dyDescent="0.25">
      <c r="B168" s="36" t="s">
        <v>163</v>
      </c>
      <c r="C168" s="38" t="s">
        <v>169</v>
      </c>
      <c r="D168" s="36" t="s">
        <v>613</v>
      </c>
      <c r="E168" s="36" t="s">
        <v>387</v>
      </c>
      <c r="F168" s="36" t="s">
        <v>57</v>
      </c>
      <c r="H168" t="s">
        <v>690</v>
      </c>
      <c r="I168" t="str">
        <f t="shared" si="2"/>
        <v>D13 - Spracovanie štúdií/koncepcií optimalizácie spoločného využitia existujúcej infraštruktúry výskumu, vývoja a inovácií</v>
      </c>
    </row>
    <row r="169" spans="2:9" x14ac:dyDescent="0.25">
      <c r="B169" s="36" t="s">
        <v>163</v>
      </c>
      <c r="C169" s="38" t="s">
        <v>169</v>
      </c>
      <c r="D169" s="36" t="s">
        <v>613</v>
      </c>
      <c r="E169" s="36" t="s">
        <v>355</v>
      </c>
      <c r="F169" s="36" t="s">
        <v>57</v>
      </c>
      <c r="H169" t="s">
        <v>691</v>
      </c>
      <c r="I169" t="str">
        <f t="shared" si="2"/>
        <v>D14 - Príprava realizačnej dokumentácie ( stavebná dokumentácia)</v>
      </c>
    </row>
    <row r="170" spans="2:9" x14ac:dyDescent="0.25">
      <c r="B170" s="36" t="s">
        <v>163</v>
      </c>
      <c r="C170" s="38" t="s">
        <v>169</v>
      </c>
      <c r="D170" s="36" t="s">
        <v>613</v>
      </c>
      <c r="E170" s="36" t="s">
        <v>388</v>
      </c>
      <c r="F170" s="36" t="s">
        <v>57</v>
      </c>
      <c r="H170" t="s">
        <v>692</v>
      </c>
      <c r="I170" t="str">
        <f t="shared" si="2"/>
        <v xml:space="preserve">D15 - Stavebné úpravy v súvislosti s obstaraním vybavenia </v>
      </c>
    </row>
    <row r="171" spans="2:9" x14ac:dyDescent="0.25">
      <c r="B171" s="36" t="s">
        <v>163</v>
      </c>
      <c r="C171" s="38" t="s">
        <v>169</v>
      </c>
      <c r="D171" s="36" t="s">
        <v>613</v>
      </c>
      <c r="E171" s="36" t="s">
        <v>389</v>
      </c>
      <c r="F171" s="36" t="s">
        <v>57</v>
      </c>
      <c r="H171" t="s">
        <v>693</v>
      </c>
      <c r="I171" t="str">
        <f t="shared" si="2"/>
        <v>D16 - Poriadenie vybavení v súvislosti s realizáciou prenosu výsledkov aplikovaného výskumu/vývoja</v>
      </c>
    </row>
    <row r="172" spans="2:9" x14ac:dyDescent="0.25">
      <c r="B172" s="36" t="s">
        <v>163</v>
      </c>
      <c r="C172" s="38" t="s">
        <v>169</v>
      </c>
      <c r="D172" s="36" t="s">
        <v>613</v>
      </c>
      <c r="E172" s="36" t="s">
        <v>330</v>
      </c>
      <c r="F172" s="36" t="s">
        <v>57</v>
      </c>
      <c r="H172" t="s">
        <v>694</v>
      </c>
      <c r="I172" t="str">
        <f t="shared" si="2"/>
        <v>D17 - Prezentačné a propagačné aktivity vo vzťahu k realizovanému projektu</v>
      </c>
    </row>
    <row r="173" spans="2:9" s="34" customFormat="1" x14ac:dyDescent="0.25">
      <c r="B173" s="36" t="s">
        <v>163</v>
      </c>
      <c r="C173" s="38" t="s">
        <v>169</v>
      </c>
      <c r="D173" s="36" t="s">
        <v>614</v>
      </c>
      <c r="E173" s="36" t="s">
        <v>390</v>
      </c>
      <c r="F173" s="36" t="s">
        <v>358</v>
      </c>
      <c r="H173" t="s">
        <v>698</v>
      </c>
      <c r="I173" t="str">
        <f t="shared" si="2"/>
        <v>E01 - Aktivity na vytváranie väzieb a súčinnosti medzi podnikmi a prevádzkovateľmi inovačnej infraštruktúry (podnikateľské inkubátory, vedecko-technické parky a inovačné centrá)</v>
      </c>
    </row>
    <row r="174" spans="2:9" s="34" customFormat="1" x14ac:dyDescent="0.25">
      <c r="B174" s="36" t="s">
        <v>163</v>
      </c>
      <c r="C174" s="38" t="s">
        <v>169</v>
      </c>
      <c r="D174" s="36" t="s">
        <v>614</v>
      </c>
      <c r="E174" s="36" t="s">
        <v>391</v>
      </c>
      <c r="F174" s="36" t="s">
        <v>358</v>
      </c>
      <c r="H174" t="s">
        <v>699</v>
      </c>
      <c r="I174" t="str">
        <f t="shared" si="2"/>
        <v>E02 - Aplikácia nástrojov podpory v oblasti využívania výsledkov výskumu a vývoja (inovačných voucherov/ iných)</v>
      </c>
    </row>
    <row r="175" spans="2:9" x14ac:dyDescent="0.25">
      <c r="B175" s="36" t="s">
        <v>163</v>
      </c>
      <c r="C175" s="38" t="s">
        <v>169</v>
      </c>
      <c r="D175" s="36" t="s">
        <v>614</v>
      </c>
      <c r="E175" s="36" t="s">
        <v>293</v>
      </c>
      <c r="F175" s="36" t="s">
        <v>360</v>
      </c>
      <c r="H175" t="s">
        <v>700</v>
      </c>
      <c r="I175" t="str">
        <f t="shared" si="2"/>
        <v>E03 - Tvorba kanálu/mechanizmu výmeny a zdieľania informácií a dát</v>
      </c>
    </row>
    <row r="176" spans="2:9" x14ac:dyDescent="0.25">
      <c r="B176" s="36" t="s">
        <v>163</v>
      </c>
      <c r="C176" s="38" t="s">
        <v>169</v>
      </c>
      <c r="D176" s="36" t="s">
        <v>614</v>
      </c>
      <c r="E176" s="36" t="s">
        <v>383</v>
      </c>
      <c r="F176" s="36" t="s">
        <v>360</v>
      </c>
      <c r="H176" t="s">
        <v>701</v>
      </c>
      <c r="I176" t="str">
        <f t="shared" si="2"/>
        <v>E04 - Vytvorenie/ zdieľanie spoločných metodík a hodnotenia</v>
      </c>
    </row>
    <row r="177" spans="2:9" x14ac:dyDescent="0.25">
      <c r="B177" s="36" t="s">
        <v>163</v>
      </c>
      <c r="C177" s="38" t="s">
        <v>169</v>
      </c>
      <c r="D177" s="36" t="s">
        <v>614</v>
      </c>
      <c r="E177" s="36" t="s">
        <v>392</v>
      </c>
      <c r="F177" s="36" t="s">
        <v>360</v>
      </c>
      <c r="H177" t="s">
        <v>702</v>
      </c>
      <c r="I177" t="str">
        <f t="shared" si="2"/>
        <v>E05 - Vytvorenie/ zdieľanie spoločných databází</v>
      </c>
    </row>
    <row r="178" spans="2:9" x14ac:dyDescent="0.25">
      <c r="B178" s="36" t="s">
        <v>163</v>
      </c>
      <c r="C178" s="38" t="s">
        <v>169</v>
      </c>
      <c r="D178" s="36" t="s">
        <v>614</v>
      </c>
      <c r="E178" s="36" t="s">
        <v>344</v>
      </c>
      <c r="F178" s="36" t="s">
        <v>57</v>
      </c>
      <c r="H178" t="s">
        <v>703</v>
      </c>
      <c r="I178" t="str">
        <f t="shared" si="2"/>
        <v>E06 - Stretnutie pracovného/expertného tímu</v>
      </c>
    </row>
    <row r="179" spans="2:9" x14ac:dyDescent="0.25">
      <c r="B179" s="36" t="s">
        <v>163</v>
      </c>
      <c r="C179" s="38" t="s">
        <v>169</v>
      </c>
      <c r="D179" s="36" t="s">
        <v>614</v>
      </c>
      <c r="E179" s="36" t="s">
        <v>393</v>
      </c>
      <c r="F179" s="36" t="s">
        <v>57</v>
      </c>
      <c r="H179" t="s">
        <v>704</v>
      </c>
      <c r="I179" t="str">
        <f t="shared" si="2"/>
        <v>E07 - Nákup poradenských služieb pre MSP poskytované prevádzkovateľmi inovačnej infraštruktúry (podnikateľské inkubátory, vedeckotechnické parky a inovačné centrá)</v>
      </c>
    </row>
    <row r="180" spans="2:9" x14ac:dyDescent="0.25">
      <c r="B180" s="36" t="s">
        <v>163</v>
      </c>
      <c r="C180" s="38" t="s">
        <v>169</v>
      </c>
      <c r="D180" s="36" t="s">
        <v>614</v>
      </c>
      <c r="E180" s="36" t="s">
        <v>394</v>
      </c>
      <c r="F180" s="36" t="s">
        <v>57</v>
      </c>
      <c r="H180" t="s">
        <v>705</v>
      </c>
      <c r="I180" t="str">
        <f t="shared" si="2"/>
        <v>E08 - Príprava nástrojov podpory v oblasti využívania výsledkov výskumu a vývoja (inovačných voucherov/ iných)</v>
      </c>
    </row>
    <row r="181" spans="2:9" x14ac:dyDescent="0.25">
      <c r="B181" s="36" t="s">
        <v>163</v>
      </c>
      <c r="C181" s="38" t="s">
        <v>169</v>
      </c>
      <c r="D181" s="36" t="s">
        <v>614</v>
      </c>
      <c r="E181" s="36" t="s">
        <v>395</v>
      </c>
      <c r="F181" s="36" t="s">
        <v>57</v>
      </c>
      <c r="H181" t="s">
        <v>706</v>
      </c>
      <c r="I181" t="str">
        <f t="shared" si="2"/>
        <v>E09 - Poriadenie vybavenia – nákup technológií nevyhnutných pre zavedenie a prevádzku realizovaných nástrojov podpory v oblasti využívania výsledkov výskumu a vývoja</v>
      </c>
    </row>
    <row r="182" spans="2:9" x14ac:dyDescent="0.25">
      <c r="B182" s="36" t="s">
        <v>163</v>
      </c>
      <c r="C182" s="38" t="s">
        <v>169</v>
      </c>
      <c r="D182" s="36" t="s">
        <v>614</v>
      </c>
      <c r="E182" s="36" t="s">
        <v>330</v>
      </c>
      <c r="F182" s="36" t="s">
        <v>57</v>
      </c>
      <c r="H182" t="s">
        <v>707</v>
      </c>
      <c r="I182" t="str">
        <f t="shared" si="2"/>
        <v>E10 - Prezentačné a propagačné aktivity vo vzťahu k realizovanému projektu</v>
      </c>
    </row>
    <row r="183" spans="2:9" x14ac:dyDescent="0.25">
      <c r="B183" s="36" t="s">
        <v>164</v>
      </c>
      <c r="C183" s="37" t="s">
        <v>170</v>
      </c>
      <c r="D183" s="36" t="s">
        <v>615</v>
      </c>
      <c r="E183" s="36" t="s">
        <v>396</v>
      </c>
      <c r="F183" s="36" t="s">
        <v>408</v>
      </c>
      <c r="H183" t="s">
        <v>637</v>
      </c>
      <c r="I183" t="str">
        <f t="shared" si="2"/>
        <v>A01 - Rekonštrukcia/ revitalizácia/vybudovanie turisticky atraktívnych objektov kultúrneho/ prírodného dedičstva (stavebné práce)</v>
      </c>
    </row>
    <row r="184" spans="2:9" x14ac:dyDescent="0.25">
      <c r="B184" s="36" t="s">
        <v>164</v>
      </c>
      <c r="C184" s="37" t="s">
        <v>170</v>
      </c>
      <c r="D184" s="36" t="s">
        <v>615</v>
      </c>
      <c r="E184" s="36" t="s">
        <v>397</v>
      </c>
      <c r="F184" s="36" t="s">
        <v>408</v>
      </c>
      <c r="H184" t="s">
        <v>638</v>
      </c>
      <c r="I184" t="str">
        <f t="shared" si="2"/>
        <v>A02 - Obstaranie vybavenia rekonštruovaných/revitalizovaných/vybudovaných objektov kultúrneho/ prírodného dedičstva</v>
      </c>
    </row>
    <row r="185" spans="2:9" x14ac:dyDescent="0.25">
      <c r="B185" s="36" t="s">
        <v>164</v>
      </c>
      <c r="C185" s="37" t="s">
        <v>170</v>
      </c>
      <c r="D185" s="36" t="s">
        <v>615</v>
      </c>
      <c r="E185" s="36" t="s">
        <v>398</v>
      </c>
      <c r="F185" s="36" t="s">
        <v>408</v>
      </c>
      <c r="H185" t="s">
        <v>639</v>
      </c>
      <c r="I185" t="str">
        <f t="shared" si="2"/>
        <v>A03 - Vybudovanie turisticky atraktívnych objektov pre zatraktívnenie prírodného dedičstva (stavebné práce)</v>
      </c>
    </row>
    <row r="186" spans="2:9" x14ac:dyDescent="0.25">
      <c r="B186" s="36" t="s">
        <v>164</v>
      </c>
      <c r="C186" s="37" t="s">
        <v>170</v>
      </c>
      <c r="D186" s="36" t="s">
        <v>615</v>
      </c>
      <c r="E186" s="36" t="s">
        <v>399</v>
      </c>
      <c r="F186" s="36" t="s">
        <v>408</v>
      </c>
      <c r="H186" t="s">
        <v>640</v>
      </c>
      <c r="I186" t="str">
        <f t="shared" si="2"/>
        <v xml:space="preserve">A04 - Obstaranie vybavenia turisticky atraktívnych objektov pre zatraktívnenie prírodného dedičstva </v>
      </c>
    </row>
    <row r="187" spans="2:9" x14ac:dyDescent="0.25">
      <c r="B187" s="36" t="s">
        <v>164</v>
      </c>
      <c r="C187" s="37" t="s">
        <v>170</v>
      </c>
      <c r="D187" s="36" t="s">
        <v>615</v>
      </c>
      <c r="E187" s="36" t="s">
        <v>400</v>
      </c>
      <c r="F187" s="36" t="s">
        <v>408</v>
      </c>
      <c r="H187" t="s">
        <v>641</v>
      </c>
      <c r="I187" t="str">
        <f t="shared" si="2"/>
        <v>A05 - Realizácia vyhliadkových miest a infraštruktúry (rozhľadne, vyhliadkové mosty, atď.) podporujúce ďalšie využitie prírodného a kultúrneho dedičstvá</v>
      </c>
    </row>
    <row r="188" spans="2:9" x14ac:dyDescent="0.25">
      <c r="B188" s="36" t="s">
        <v>164</v>
      </c>
      <c r="C188" s="37" t="s">
        <v>170</v>
      </c>
      <c r="D188" s="36" t="s">
        <v>615</v>
      </c>
      <c r="E188" s="36" t="s">
        <v>401</v>
      </c>
      <c r="F188" s="36" t="s">
        <v>408</v>
      </c>
      <c r="H188" t="s">
        <v>642</v>
      </c>
      <c r="I188" t="str">
        <f t="shared" si="2"/>
        <v>A06 - Vytváranie a revitalizácia múzejných lebo výstavných expozícií  cezhraničného charakteru</v>
      </c>
    </row>
    <row r="189" spans="2:9" x14ac:dyDescent="0.25">
      <c r="B189" s="36" t="s">
        <v>164</v>
      </c>
      <c r="C189" s="37" t="s">
        <v>170</v>
      </c>
      <c r="D189" s="36" t="s">
        <v>615</v>
      </c>
      <c r="E189" s="36" t="s">
        <v>402</v>
      </c>
      <c r="F189" s="36" t="s">
        <v>57</v>
      </c>
      <c r="H189" t="s">
        <v>643</v>
      </c>
      <c r="I189" t="str">
        <f t="shared" si="2"/>
        <v xml:space="preserve">A07 - Stretnutie pracovného tímu </v>
      </c>
    </row>
    <row r="190" spans="2:9" x14ac:dyDescent="0.25">
      <c r="B190" s="36" t="s">
        <v>164</v>
      </c>
      <c r="C190" s="37" t="s">
        <v>170</v>
      </c>
      <c r="D190" s="36" t="s">
        <v>615</v>
      </c>
      <c r="E190" s="36" t="s">
        <v>403</v>
      </c>
      <c r="F190" s="36" t="s">
        <v>57</v>
      </c>
      <c r="H190" t="s">
        <v>644</v>
      </c>
      <c r="I190" t="str">
        <f t="shared" si="2"/>
        <v>A08 - Poriadenie nehnuteľností/pozemkov</v>
      </c>
    </row>
    <row r="191" spans="2:9" x14ac:dyDescent="0.25">
      <c r="B191" s="36" t="s">
        <v>164</v>
      </c>
      <c r="C191" s="37" t="s">
        <v>170</v>
      </c>
      <c r="D191" s="36" t="s">
        <v>615</v>
      </c>
      <c r="E191" s="36" t="s">
        <v>404</v>
      </c>
      <c r="F191" s="36" t="s">
        <v>57</v>
      </c>
      <c r="H191" t="s">
        <v>645</v>
      </c>
      <c r="I191" t="str">
        <f t="shared" si="2"/>
        <v>A09 - Spracovaní realizačnej/projektovej dokumentácie</v>
      </c>
    </row>
    <row r="192" spans="2:9" x14ac:dyDescent="0.25">
      <c r="B192" s="36" t="s">
        <v>164</v>
      </c>
      <c r="C192" s="37" t="s">
        <v>170</v>
      </c>
      <c r="D192" s="36" t="s">
        <v>615</v>
      </c>
      <c r="E192" s="36" t="s">
        <v>405</v>
      </c>
      <c r="F192" s="36" t="s">
        <v>57</v>
      </c>
      <c r="H192" t="s">
        <v>646</v>
      </c>
      <c r="I192" t="str">
        <f t="shared" si="2"/>
        <v>A10 - Propagačné materiály vo vzťahu k realizovanému objektu (iba doplnkovo)</v>
      </c>
    </row>
    <row r="193" spans="2:9" x14ac:dyDescent="0.25">
      <c r="B193" s="36" t="s">
        <v>164</v>
      </c>
      <c r="C193" s="37" t="s">
        <v>170</v>
      </c>
      <c r="D193" s="36" t="s">
        <v>615</v>
      </c>
      <c r="E193" s="36" t="s">
        <v>406</v>
      </c>
      <c r="F193" s="36" t="s">
        <v>57</v>
      </c>
      <c r="H193" t="s">
        <v>647</v>
      </c>
      <c r="I193" t="str">
        <f t="shared" si="2"/>
        <v>A11 - Prezentačné a propagačné aktivity vo vzťahu k realizovanému objektu (iba doplnkovo)</v>
      </c>
    </row>
    <row r="194" spans="2:9" x14ac:dyDescent="0.25">
      <c r="B194" s="36" t="s">
        <v>164</v>
      </c>
      <c r="C194" s="37" t="s">
        <v>170</v>
      </c>
      <c r="D194" s="36" t="s">
        <v>615</v>
      </c>
      <c r="E194" s="36" t="s">
        <v>407</v>
      </c>
      <c r="F194" s="36" t="s">
        <v>57</v>
      </c>
      <c r="H194" t="s">
        <v>648</v>
      </c>
      <c r="I194" t="str">
        <f t="shared" si="2"/>
        <v>A12 - Značenie vo vzťahu k realizovanému objektu</v>
      </c>
    </row>
    <row r="195" spans="2:9" x14ac:dyDescent="0.25">
      <c r="B195" s="36" t="s">
        <v>164</v>
      </c>
      <c r="C195" s="37" t="s">
        <v>170</v>
      </c>
      <c r="D195" s="36" t="s">
        <v>616</v>
      </c>
      <c r="E195" s="36" t="s">
        <v>409</v>
      </c>
      <c r="F195" s="36" t="s">
        <v>408</v>
      </c>
      <c r="H195" t="s">
        <v>654</v>
      </c>
      <c r="I195" t="str">
        <f t="shared" si="2"/>
        <v>B01 - Budovanie infraštruktúrnych prvkov bezbariérového prístupu  pre osoby so zníženou schopnosťou pohybu vrátanie zvukových, grafických a podobných navádzacích systémov</v>
      </c>
    </row>
    <row r="196" spans="2:9" x14ac:dyDescent="0.25">
      <c r="B196" s="36" t="s">
        <v>164</v>
      </c>
      <c r="C196" s="37" t="s">
        <v>170</v>
      </c>
      <c r="D196" s="36" t="s">
        <v>616</v>
      </c>
      <c r="E196" s="36" t="s">
        <v>410</v>
      </c>
      <c r="F196" s="36" t="s">
        <v>408</v>
      </c>
      <c r="H196" t="s">
        <v>655</v>
      </c>
      <c r="I196" t="str">
        <f t="shared" ref="I196:I259" si="3">CONCATENATE(H196," - ",E196)</f>
        <v>B02 - Výstavba/rekonštrukcia vyhradených parkovacích staní pre hendikepované a ďalšie skupiny so špeciálnymi potrebami (rodiny s deťmi, seniori) pri prírodnej/kultúrnej pamiatke</v>
      </c>
    </row>
    <row r="197" spans="2:9" x14ac:dyDescent="0.25">
      <c r="B197" s="36" t="s">
        <v>164</v>
      </c>
      <c r="C197" s="37" t="s">
        <v>170</v>
      </c>
      <c r="D197" s="36" t="s">
        <v>616</v>
      </c>
      <c r="E197" s="36" t="s">
        <v>411</v>
      </c>
      <c r="F197" s="36" t="s">
        <v>408</v>
      </c>
      <c r="H197" t="s">
        <v>656</v>
      </c>
      <c r="I197" t="str">
        <f t="shared" si="3"/>
        <v>B03 - Výstavba/zvýšenie kapacity parkovísk pri významných turistických destináciách (potreba preukázania stávajúcej nedostatočnej kapacity)</v>
      </c>
    </row>
    <row r="198" spans="2:9" x14ac:dyDescent="0.25">
      <c r="B198" s="36" t="s">
        <v>164</v>
      </c>
      <c r="C198" s="37" t="s">
        <v>170</v>
      </c>
      <c r="D198" s="36" t="s">
        <v>616</v>
      </c>
      <c r="E198" s="36" t="s">
        <v>412</v>
      </c>
      <c r="F198" s="36" t="s">
        <v>408</v>
      </c>
      <c r="H198" t="s">
        <v>657</v>
      </c>
      <c r="I198" t="str">
        <f t="shared" si="3"/>
        <v xml:space="preserve">B04 - Výstavba/ revitalizácia oddychových zón  popri prírodných a kultúrnych pamiatkach </v>
      </c>
    </row>
    <row r="199" spans="2:9" x14ac:dyDescent="0.25">
      <c r="B199" s="36" t="s">
        <v>164</v>
      </c>
      <c r="C199" s="37" t="s">
        <v>170</v>
      </c>
      <c r="D199" s="36" t="s">
        <v>616</v>
      </c>
      <c r="E199" s="36" t="s">
        <v>413</v>
      </c>
      <c r="F199" s="36" t="s">
        <v>408</v>
      </c>
      <c r="H199" t="s">
        <v>658</v>
      </c>
      <c r="I199" t="str">
        <f t="shared" si="3"/>
        <v>B05 - Realizácia sprievodnej infraštruktúry a vybavenia/mobiliárov v riešenej lokalite (stojany pre bicykle, informačné tabule, odpočívadlá, prístrešky, atď.)</v>
      </c>
    </row>
    <row r="200" spans="2:9" x14ac:dyDescent="0.25">
      <c r="B200" s="36" t="s">
        <v>164</v>
      </c>
      <c r="C200" s="37" t="s">
        <v>170</v>
      </c>
      <c r="D200" s="36" t="s">
        <v>616</v>
      </c>
      <c r="E200" s="36" t="s">
        <v>414</v>
      </c>
      <c r="F200" s="36" t="s">
        <v>57</v>
      </c>
      <c r="H200" t="s">
        <v>659</v>
      </c>
      <c r="I200" t="str">
        <f t="shared" si="3"/>
        <v>B06 - Stretnutie pracovného tímu</v>
      </c>
    </row>
    <row r="201" spans="2:9" x14ac:dyDescent="0.25">
      <c r="B201" s="36" t="s">
        <v>164</v>
      </c>
      <c r="C201" s="37" t="s">
        <v>170</v>
      </c>
      <c r="D201" s="36" t="s">
        <v>616</v>
      </c>
      <c r="E201" s="36" t="s">
        <v>415</v>
      </c>
      <c r="F201" s="36" t="s">
        <v>57</v>
      </c>
      <c r="H201" t="s">
        <v>660</v>
      </c>
      <c r="I201" t="str">
        <f t="shared" si="3"/>
        <v>B07 - Obstaranie nehnuteľností/pozemkov</v>
      </c>
    </row>
    <row r="202" spans="2:9" x14ac:dyDescent="0.25">
      <c r="B202" s="36" t="s">
        <v>164</v>
      </c>
      <c r="C202" s="37" t="s">
        <v>170</v>
      </c>
      <c r="D202" s="36" t="s">
        <v>616</v>
      </c>
      <c r="E202" s="36" t="s">
        <v>416</v>
      </c>
      <c r="F202" s="36" t="s">
        <v>57</v>
      </c>
      <c r="H202" t="s">
        <v>661</v>
      </c>
      <c r="I202" t="str">
        <f t="shared" si="3"/>
        <v>B08 - Spracovanie realizačnej/projektovej dokumentácie</v>
      </c>
    </row>
    <row r="203" spans="2:9" x14ac:dyDescent="0.25">
      <c r="B203" s="36" t="s">
        <v>164</v>
      </c>
      <c r="C203" s="37" t="s">
        <v>170</v>
      </c>
      <c r="D203" s="36" t="s">
        <v>616</v>
      </c>
      <c r="E203" s="36" t="s">
        <v>417</v>
      </c>
      <c r="F203" s="36" t="s">
        <v>57</v>
      </c>
      <c r="H203" t="s">
        <v>662</v>
      </c>
      <c r="I203" t="str">
        <f t="shared" si="3"/>
        <v>B09 - Rozširovanie turistických informačných centier/ infobodov/ infostánkov/mestských informačných turistických systémov  za účelom preukázaného zvýšenia informovanosti o turistických atraktivitách cezhraničného regiónu</v>
      </c>
    </row>
    <row r="204" spans="2:9" x14ac:dyDescent="0.25">
      <c r="B204" s="36" t="s">
        <v>164</v>
      </c>
      <c r="C204" s="37" t="s">
        <v>170</v>
      </c>
      <c r="D204" s="36" t="s">
        <v>616</v>
      </c>
      <c r="E204" s="36" t="s">
        <v>418</v>
      </c>
      <c r="F204" s="36" t="s">
        <v>57</v>
      </c>
      <c r="H204" t="s">
        <v>663</v>
      </c>
      <c r="I204" t="str">
        <f t="shared" si="3"/>
        <v>B10 - Budovanie značenia prístupu k prírodným/kultúrnym pamiatkam</v>
      </c>
    </row>
    <row r="205" spans="2:9" x14ac:dyDescent="0.25">
      <c r="B205" s="36" t="s">
        <v>164</v>
      </c>
      <c r="C205" s="37" t="s">
        <v>170</v>
      </c>
      <c r="D205" s="36" t="s">
        <v>616</v>
      </c>
      <c r="E205" s="36" t="s">
        <v>419</v>
      </c>
      <c r="F205" s="36" t="s">
        <v>57</v>
      </c>
      <c r="H205" t="s">
        <v>664</v>
      </c>
      <c r="I205" t="str">
        <f t="shared" si="3"/>
        <v>B11 - Budovanie telematických a navigačných systémov k prírodným/kultúrnym pamiatkam</v>
      </c>
    </row>
    <row r="206" spans="2:9" x14ac:dyDescent="0.25">
      <c r="B206" s="36" t="s">
        <v>164</v>
      </c>
      <c r="C206" s="37" t="s">
        <v>170</v>
      </c>
      <c r="D206" s="36" t="s">
        <v>616</v>
      </c>
      <c r="E206" s="36" t="s">
        <v>405</v>
      </c>
      <c r="F206" s="36" t="s">
        <v>57</v>
      </c>
      <c r="H206" t="s">
        <v>665</v>
      </c>
      <c r="I206" t="str">
        <f t="shared" si="3"/>
        <v>B12 - Propagačné materiály vo vzťahu k realizovanému objektu (iba doplnkovo)</v>
      </c>
    </row>
    <row r="207" spans="2:9" x14ac:dyDescent="0.25">
      <c r="B207" s="36" t="s">
        <v>164</v>
      </c>
      <c r="C207" s="37" t="s">
        <v>170</v>
      </c>
      <c r="D207" s="36" t="s">
        <v>616</v>
      </c>
      <c r="E207" s="36" t="s">
        <v>406</v>
      </c>
      <c r="F207" s="36" t="s">
        <v>57</v>
      </c>
      <c r="H207" t="s">
        <v>666</v>
      </c>
      <c r="I207" t="str">
        <f t="shared" si="3"/>
        <v>B13 - Prezentačné a propagačné aktivity vo vzťahu k realizovanému objektu (iba doplnkovo)</v>
      </c>
    </row>
    <row r="208" spans="2:9" x14ac:dyDescent="0.25">
      <c r="B208" s="36" t="s">
        <v>164</v>
      </c>
      <c r="C208" s="37" t="s">
        <v>170</v>
      </c>
      <c r="D208" s="36" t="s">
        <v>617</v>
      </c>
      <c r="E208" s="36" t="s">
        <v>420</v>
      </c>
      <c r="F208" s="36" t="s">
        <v>427</v>
      </c>
      <c r="H208" t="s">
        <v>672</v>
      </c>
      <c r="I208" t="str">
        <f t="shared" si="3"/>
        <v>C01 - Výstavba/rekonštrukcia cyklistických chodníkov a cyklotrás zlepšujúcich prístup a prepojenie kultúrne/prírodne významných lokalít v cezhraničnom regióne  vrátane doplnkovej infraštruktúry</v>
      </c>
    </row>
    <row r="209" spans="2:9" x14ac:dyDescent="0.25">
      <c r="B209" s="36" t="s">
        <v>164</v>
      </c>
      <c r="C209" s="37" t="s">
        <v>170</v>
      </c>
      <c r="D209" s="36" t="s">
        <v>617</v>
      </c>
      <c r="E209" s="36" t="s">
        <v>421</v>
      </c>
      <c r="F209" s="36" t="s">
        <v>427</v>
      </c>
      <c r="H209" t="s">
        <v>673</v>
      </c>
      <c r="I209" t="str">
        <f t="shared" si="3"/>
        <v>C02 - Výstavba/rekonštrukcia turistických chodníkov, tematických náučných chodníkov, alebo špecifických chodníkov a trás pre športovú turistiku (in-line, lyžiarske, vodácke, atď.) zlepšujúcich prístup a prepojenie kultúrne/prírodne významných lokalít v cezhraničnom regióne  vrátane doplnkovej infraštruktúry</v>
      </c>
    </row>
    <row r="210" spans="2:9" x14ac:dyDescent="0.25">
      <c r="B210" s="36" t="s">
        <v>164</v>
      </c>
      <c r="C210" s="37" t="s">
        <v>170</v>
      </c>
      <c r="D210" s="36" t="s">
        <v>617</v>
      </c>
      <c r="E210" s="36" t="s">
        <v>402</v>
      </c>
      <c r="F210" s="36" t="s">
        <v>57</v>
      </c>
      <c r="H210" t="s">
        <v>674</v>
      </c>
      <c r="I210" t="str">
        <f t="shared" si="3"/>
        <v xml:space="preserve">C03 - Stretnutie pracovného tímu </v>
      </c>
    </row>
    <row r="211" spans="2:9" x14ac:dyDescent="0.25">
      <c r="B211" s="36" t="s">
        <v>164</v>
      </c>
      <c r="C211" s="37" t="s">
        <v>170</v>
      </c>
      <c r="D211" s="36" t="s">
        <v>617</v>
      </c>
      <c r="E211" s="36" t="s">
        <v>415</v>
      </c>
      <c r="F211" s="36" t="s">
        <v>57</v>
      </c>
      <c r="H211" t="s">
        <v>675</v>
      </c>
      <c r="I211" t="str">
        <f t="shared" si="3"/>
        <v>C04 - Obstaranie nehnuteľností/pozemkov</v>
      </c>
    </row>
    <row r="212" spans="2:9" x14ac:dyDescent="0.25">
      <c r="B212" s="36" t="s">
        <v>164</v>
      </c>
      <c r="C212" s="37" t="s">
        <v>170</v>
      </c>
      <c r="D212" s="36" t="s">
        <v>617</v>
      </c>
      <c r="E212" s="36" t="s">
        <v>416</v>
      </c>
      <c r="F212" s="36" t="s">
        <v>57</v>
      </c>
      <c r="H212" t="s">
        <v>676</v>
      </c>
      <c r="I212" t="str">
        <f t="shared" si="3"/>
        <v>C05 - Spracovanie realizačnej/projektovej dokumentácie</v>
      </c>
    </row>
    <row r="213" spans="2:9" x14ac:dyDescent="0.25">
      <c r="B213" s="36" t="s">
        <v>164</v>
      </c>
      <c r="C213" s="37" t="s">
        <v>170</v>
      </c>
      <c r="D213" s="36" t="s">
        <v>617</v>
      </c>
      <c r="E213" s="36" t="s">
        <v>422</v>
      </c>
      <c r="F213" s="36" t="s">
        <v>57</v>
      </c>
      <c r="H213" t="s">
        <v>677</v>
      </c>
      <c r="I213" t="str">
        <f t="shared" si="3"/>
        <v>C06 - Spracovanie spoločných štúdií prístupu a prepojenia kultúrne/prírodne významných lokalít v cezhraničnom regióne</v>
      </c>
    </row>
    <row r="214" spans="2:9" x14ac:dyDescent="0.25">
      <c r="B214" s="36" t="s">
        <v>164</v>
      </c>
      <c r="C214" s="37" t="s">
        <v>170</v>
      </c>
      <c r="D214" s="36" t="s">
        <v>617</v>
      </c>
      <c r="E214" s="36" t="s">
        <v>423</v>
      </c>
      <c r="F214" s="36" t="s">
        <v>57</v>
      </c>
      <c r="H214" t="s">
        <v>744</v>
      </c>
      <c r="I214" t="str">
        <f t="shared" si="3"/>
        <v>C07 - Stretnutie odborného /expertného tímu</v>
      </c>
    </row>
    <row r="215" spans="2:9" x14ac:dyDescent="0.25">
      <c r="B215" s="36" t="s">
        <v>164</v>
      </c>
      <c r="C215" s="37" t="s">
        <v>170</v>
      </c>
      <c r="D215" s="36" t="s">
        <v>617</v>
      </c>
      <c r="E215" s="36" t="s">
        <v>424</v>
      </c>
      <c r="F215" s="36" t="s">
        <v>57</v>
      </c>
      <c r="H215" t="s">
        <v>745</v>
      </c>
      <c r="I215" t="str">
        <f t="shared" si="3"/>
        <v>C08 - Spracovanie odborných/expertných posudkov</v>
      </c>
    </row>
    <row r="216" spans="2:9" x14ac:dyDescent="0.25">
      <c r="B216" s="36" t="s">
        <v>164</v>
      </c>
      <c r="C216" s="37" t="s">
        <v>170</v>
      </c>
      <c r="D216" s="36" t="s">
        <v>617</v>
      </c>
      <c r="E216" s="36" t="s">
        <v>425</v>
      </c>
      <c r="F216" s="36" t="s">
        <v>57</v>
      </c>
      <c r="H216" t="s">
        <v>746</v>
      </c>
      <c r="I216" t="str">
        <f t="shared" si="3"/>
        <v>C09 - Verejná diskusia/ prezentácia</v>
      </c>
    </row>
    <row r="217" spans="2:9" x14ac:dyDescent="0.25">
      <c r="B217" s="36" t="s">
        <v>164</v>
      </c>
      <c r="C217" s="37" t="s">
        <v>170</v>
      </c>
      <c r="D217" s="36" t="s">
        <v>617</v>
      </c>
      <c r="E217" s="36" t="s">
        <v>426</v>
      </c>
      <c r="F217" s="36" t="s">
        <v>57</v>
      </c>
      <c r="H217" t="s">
        <v>747</v>
      </c>
      <c r="I217" t="str">
        <f t="shared" si="3"/>
        <v>C10 - Značenie cyklotrás, náučných a turistických chodníkov (iba doplnkovo)</v>
      </c>
    </row>
    <row r="218" spans="2:9" x14ac:dyDescent="0.25">
      <c r="B218" s="36" t="s">
        <v>164</v>
      </c>
      <c r="C218" s="37" t="s">
        <v>170</v>
      </c>
      <c r="D218" s="36" t="s">
        <v>617</v>
      </c>
      <c r="E218" s="36" t="s">
        <v>405</v>
      </c>
      <c r="F218" s="36" t="s">
        <v>57</v>
      </c>
      <c r="H218" t="s">
        <v>748</v>
      </c>
      <c r="I218" t="str">
        <f t="shared" si="3"/>
        <v>C11 - Propagačné materiály vo vzťahu k realizovanému objektu (iba doplnkovo)</v>
      </c>
    </row>
    <row r="219" spans="2:9" x14ac:dyDescent="0.25">
      <c r="B219" s="36" t="s">
        <v>164</v>
      </c>
      <c r="C219" s="37" t="s">
        <v>170</v>
      </c>
      <c r="D219" s="36" t="s">
        <v>617</v>
      </c>
      <c r="E219" s="36" t="s">
        <v>406</v>
      </c>
      <c r="F219" s="36" t="s">
        <v>57</v>
      </c>
      <c r="H219" t="s">
        <v>749</v>
      </c>
      <c r="I219" t="str">
        <f t="shared" si="3"/>
        <v>C12 - Prezentačné a propagačné aktivity vo vzťahu k realizovanému objektu (iba doplnkovo)</v>
      </c>
    </row>
    <row r="220" spans="2:9" x14ac:dyDescent="0.25">
      <c r="B220" s="36" t="s">
        <v>164</v>
      </c>
      <c r="C220" s="37" t="s">
        <v>170</v>
      </c>
      <c r="D220" s="36" t="s">
        <v>618</v>
      </c>
      <c r="E220" s="36" t="s">
        <v>428</v>
      </c>
      <c r="F220" s="39" t="s">
        <v>433</v>
      </c>
      <c r="H220" t="s">
        <v>678</v>
      </c>
      <c r="I220" t="str">
        <f t="shared" si="3"/>
        <v>D01 - Rekonštrukcia cestných úsekov II. a  III. triedy na zvýšenie dostupnosti lokalít s prírodnými/kultúrnymi pamiatkami (rekonštrukcia telesa vozovky, zlepšenie kvality povrchu vozovky)</v>
      </c>
    </row>
    <row r="221" spans="2:9" x14ac:dyDescent="0.25">
      <c r="B221" s="36" t="s">
        <v>164</v>
      </c>
      <c r="C221" s="37" t="s">
        <v>170</v>
      </c>
      <c r="D221" s="36" t="s">
        <v>618</v>
      </c>
      <c r="E221" s="36" t="s">
        <v>429</v>
      </c>
      <c r="F221" s="39" t="s">
        <v>433</v>
      </c>
      <c r="H221" t="s">
        <v>679</v>
      </c>
      <c r="I221" t="str">
        <f t="shared" si="3"/>
        <v xml:space="preserve">D02 - Realizácia opatrení smerujúcich k zmene technických parametrov vozovky </v>
      </c>
    </row>
    <row r="222" spans="2:9" x14ac:dyDescent="0.25">
      <c r="B222" s="36" t="s">
        <v>164</v>
      </c>
      <c r="C222" s="37" t="s">
        <v>170</v>
      </c>
      <c r="D222" s="36" t="s">
        <v>618</v>
      </c>
      <c r="E222" s="36" t="s">
        <v>430</v>
      </c>
      <c r="F222" s="39" t="s">
        <v>433</v>
      </c>
      <c r="H222" t="s">
        <v>680</v>
      </c>
      <c r="I222" t="str">
        <f t="shared" si="3"/>
        <v>D03 - (zvýšenie únosnosti, prejazdnosti, odstránení nebezpečných  a úzkych hrdiel)</v>
      </c>
    </row>
    <row r="223" spans="2:9" x14ac:dyDescent="0.25">
      <c r="B223" s="36" t="s">
        <v>164</v>
      </c>
      <c r="C223" s="37" t="s">
        <v>170</v>
      </c>
      <c r="D223" s="36" t="s">
        <v>618</v>
      </c>
      <c r="E223" s="36" t="s">
        <v>431</v>
      </c>
      <c r="F223" s="36" t="s">
        <v>57</v>
      </c>
      <c r="H223" t="s">
        <v>681</v>
      </c>
      <c r="I223" t="str">
        <f t="shared" si="3"/>
        <v>D04 - Výstavba/rekonštrukcia/obnova  súčastí cestných komunikácií – cestných prvkov (mosty, podjazdy, nadjazdy) pre zvýšenie návštevnosti kultúrnych/prírodných pamiatok najmä formou verejnej dopravy</v>
      </c>
    </row>
    <row r="224" spans="2:9" x14ac:dyDescent="0.25">
      <c r="B224" s="36" t="s">
        <v>164</v>
      </c>
      <c r="C224" s="37" t="s">
        <v>170</v>
      </c>
      <c r="D224" s="36" t="s">
        <v>618</v>
      </c>
      <c r="E224" s="36" t="s">
        <v>414</v>
      </c>
      <c r="F224" s="36" t="s">
        <v>57</v>
      </c>
      <c r="H224" t="s">
        <v>682</v>
      </c>
      <c r="I224" t="str">
        <f t="shared" si="3"/>
        <v>D05 - Stretnutie pracovného tímu</v>
      </c>
    </row>
    <row r="225" spans="2:9" x14ac:dyDescent="0.25">
      <c r="B225" s="36" t="s">
        <v>164</v>
      </c>
      <c r="C225" s="37" t="s">
        <v>170</v>
      </c>
      <c r="D225" s="36" t="s">
        <v>618</v>
      </c>
      <c r="E225" s="36" t="s">
        <v>415</v>
      </c>
      <c r="F225" s="36" t="s">
        <v>57</v>
      </c>
      <c r="H225" t="s">
        <v>683</v>
      </c>
      <c r="I225" t="str">
        <f t="shared" si="3"/>
        <v>D06 - Obstaranie nehnuteľností/pozemkov</v>
      </c>
    </row>
    <row r="226" spans="2:9" x14ac:dyDescent="0.25">
      <c r="B226" s="36" t="s">
        <v>164</v>
      </c>
      <c r="C226" s="37" t="s">
        <v>170</v>
      </c>
      <c r="D226" s="36" t="s">
        <v>618</v>
      </c>
      <c r="E226" s="36" t="s">
        <v>404</v>
      </c>
      <c r="F226" s="36" t="s">
        <v>57</v>
      </c>
      <c r="H226" t="s">
        <v>684</v>
      </c>
      <c r="I226" t="str">
        <f t="shared" si="3"/>
        <v>D07 - Spracovaní realizačnej/projektovej dokumentácie</v>
      </c>
    </row>
    <row r="227" spans="2:9" x14ac:dyDescent="0.25">
      <c r="B227" s="36" t="s">
        <v>164</v>
      </c>
      <c r="C227" s="37" t="s">
        <v>170</v>
      </c>
      <c r="D227" s="36" t="s">
        <v>618</v>
      </c>
      <c r="E227" s="36" t="s">
        <v>432</v>
      </c>
      <c r="F227" s="36" t="s">
        <v>57</v>
      </c>
      <c r="H227" t="s">
        <v>685</v>
      </c>
      <c r="I227" t="str">
        <f t="shared" si="3"/>
        <v>D08 - Budovanie telematických a navigačných systémov k prírodným/kultúrnym pamiatkam (iba doplnkovo)</v>
      </c>
    </row>
    <row r="228" spans="2:9" x14ac:dyDescent="0.25">
      <c r="B228" s="36" t="s">
        <v>164</v>
      </c>
      <c r="C228" s="37" t="s">
        <v>170</v>
      </c>
      <c r="D228" s="36" t="s">
        <v>618</v>
      </c>
      <c r="E228" s="36" t="s">
        <v>405</v>
      </c>
      <c r="F228" s="36" t="s">
        <v>57</v>
      </c>
      <c r="H228" t="s">
        <v>686</v>
      </c>
      <c r="I228" t="str">
        <f t="shared" si="3"/>
        <v>D09 - Propagačné materiály vo vzťahu k realizovanému objektu (iba doplnkovo)</v>
      </c>
    </row>
    <row r="229" spans="2:9" x14ac:dyDescent="0.25">
      <c r="B229" s="36" t="s">
        <v>164</v>
      </c>
      <c r="C229" s="37" t="s">
        <v>170</v>
      </c>
      <c r="D229" s="36" t="s">
        <v>618</v>
      </c>
      <c r="E229" s="36" t="s">
        <v>406</v>
      </c>
      <c r="F229" s="36" t="s">
        <v>57</v>
      </c>
      <c r="H229" t="s">
        <v>687</v>
      </c>
      <c r="I229" t="str">
        <f t="shared" si="3"/>
        <v>D10 - Prezentačné a propagačné aktivity vo vzťahu k realizovanému objektu (iba doplnkovo)</v>
      </c>
    </row>
    <row r="230" spans="2:9" x14ac:dyDescent="0.25">
      <c r="B230" s="36" t="s">
        <v>164</v>
      </c>
      <c r="C230" s="37" t="s">
        <v>170</v>
      </c>
      <c r="D230" s="36" t="s">
        <v>619</v>
      </c>
      <c r="E230" s="36" t="s">
        <v>434</v>
      </c>
      <c r="F230" s="36" t="s">
        <v>445</v>
      </c>
      <c r="H230" t="s">
        <v>698</v>
      </c>
      <c r="I230" t="str">
        <f t="shared" si="3"/>
        <v>E01 - Realizácia spoločných regionálnych/ tematických kampaní propagujúcich prírodné a kultúrne atraktivity spoločného územia</v>
      </c>
    </row>
    <row r="231" spans="2:9" x14ac:dyDescent="0.25">
      <c r="B231" s="36" t="s">
        <v>164</v>
      </c>
      <c r="C231" s="37" t="s">
        <v>170</v>
      </c>
      <c r="D231" s="36" t="s">
        <v>619</v>
      </c>
      <c r="E231" s="36" t="s">
        <v>435</v>
      </c>
      <c r="F231" s="36" t="s">
        <v>445</v>
      </c>
      <c r="H231" t="s">
        <v>699</v>
      </c>
      <c r="I231" t="str">
        <f t="shared" si="3"/>
        <v>E02 - Realizácia spoločných mediálnych produktov propagujúcich spoločné území a jeho atraktivity</v>
      </c>
    </row>
    <row r="232" spans="2:9" x14ac:dyDescent="0.25">
      <c r="B232" s="36" t="s">
        <v>164</v>
      </c>
      <c r="C232" s="37" t="s">
        <v>170</v>
      </c>
      <c r="D232" s="36" t="s">
        <v>619</v>
      </c>
      <c r="E232" s="36" t="s">
        <v>436</v>
      </c>
      <c r="F232" s="36" t="s">
        <v>445</v>
      </c>
      <c r="H232" t="s">
        <v>700</v>
      </c>
      <c r="I232" t="str">
        <f t="shared" si="3"/>
        <v>E03 - Organizácia aktivít propagujúcich spoločné územie ako turistickú destináciu a podporujúcich rozvoj cestovného ruchu v ňom</v>
      </c>
    </row>
    <row r="233" spans="2:9" x14ac:dyDescent="0.25">
      <c r="B233" s="36" t="s">
        <v>164</v>
      </c>
      <c r="C233" s="37" t="s">
        <v>170</v>
      </c>
      <c r="D233" s="36" t="s">
        <v>619</v>
      </c>
      <c r="E233" s="36" t="s">
        <v>437</v>
      </c>
      <c r="F233" s="36" t="s">
        <v>445</v>
      </c>
      <c r="H233" t="s">
        <v>701</v>
      </c>
      <c r="I233" t="str">
        <f t="shared" si="3"/>
        <v>E04 - Príprava a realizácia spoločných produktov destinačného managementu</v>
      </c>
    </row>
    <row r="234" spans="2:9" x14ac:dyDescent="0.25">
      <c r="B234" s="36" t="s">
        <v>164</v>
      </c>
      <c r="C234" s="37" t="s">
        <v>170</v>
      </c>
      <c r="D234" s="36" t="s">
        <v>619</v>
      </c>
      <c r="E234" s="36" t="s">
        <v>438</v>
      </c>
      <c r="F234" s="36" t="s">
        <v>445</v>
      </c>
      <c r="H234" t="s">
        <v>702</v>
      </c>
      <c r="I234" t="str">
        <f t="shared" si="3"/>
        <v>E05 - Poriadenie a distribúcia propagačných materiálov a nástrojov publicity pre širokú verejnosť lebo zameraných na špecifické cieľové skupiny</v>
      </c>
    </row>
    <row r="235" spans="2:9" x14ac:dyDescent="0.25">
      <c r="B235" s="36" t="s">
        <v>164</v>
      </c>
      <c r="C235" s="37" t="s">
        <v>170</v>
      </c>
      <c r="D235" s="36" t="s">
        <v>619</v>
      </c>
      <c r="E235" s="36" t="s">
        <v>414</v>
      </c>
      <c r="F235" s="36" t="s">
        <v>57</v>
      </c>
      <c r="H235" t="s">
        <v>703</v>
      </c>
      <c r="I235" t="str">
        <f t="shared" si="3"/>
        <v>E06 - Stretnutie pracovného tímu</v>
      </c>
    </row>
    <row r="236" spans="2:9" x14ac:dyDescent="0.25">
      <c r="B236" s="36" t="s">
        <v>164</v>
      </c>
      <c r="C236" s="37" t="s">
        <v>170</v>
      </c>
      <c r="D236" s="36" t="s">
        <v>619</v>
      </c>
      <c r="E236" s="36" t="s">
        <v>439</v>
      </c>
      <c r="F236" s="36" t="s">
        <v>57</v>
      </c>
      <c r="H236" t="s">
        <v>704</v>
      </c>
      <c r="I236" t="str">
        <f t="shared" si="3"/>
        <v>E07 - Spracovanie spoločného realizačného zámeru tematického produktu</v>
      </c>
    </row>
    <row r="237" spans="2:9" x14ac:dyDescent="0.25">
      <c r="B237" s="36" t="s">
        <v>164</v>
      </c>
      <c r="C237" s="37" t="s">
        <v>170</v>
      </c>
      <c r="D237" s="36" t="s">
        <v>619</v>
      </c>
      <c r="E237" s="36" t="s">
        <v>297</v>
      </c>
      <c r="F237" s="36" t="s">
        <v>57</v>
      </c>
      <c r="H237" t="s">
        <v>705</v>
      </c>
      <c r="I237" t="str">
        <f t="shared" si="3"/>
        <v>E08 - Spracovanie externých posudkov/ hodnotení</v>
      </c>
    </row>
    <row r="238" spans="2:9" x14ac:dyDescent="0.25">
      <c r="B238" s="36" t="s">
        <v>164</v>
      </c>
      <c r="C238" s="37" t="s">
        <v>170</v>
      </c>
      <c r="D238" s="36" t="s">
        <v>619</v>
      </c>
      <c r="E238" s="36" t="s">
        <v>440</v>
      </c>
      <c r="F238" s="36" t="s">
        <v>57</v>
      </c>
      <c r="H238" t="s">
        <v>706</v>
      </c>
      <c r="I238" t="str">
        <f t="shared" si="3"/>
        <v>E09 - Spracovanie spoločnej komunikačnej stratégie/ marketingovej koncepcie  zapojených objektov</v>
      </c>
    </row>
    <row r="239" spans="2:9" x14ac:dyDescent="0.25">
      <c r="B239" s="36" t="s">
        <v>164</v>
      </c>
      <c r="C239" s="37" t="s">
        <v>170</v>
      </c>
      <c r="D239" s="36" t="s">
        <v>619</v>
      </c>
      <c r="E239" s="36" t="s">
        <v>441</v>
      </c>
      <c r="F239" s="36" t="s">
        <v>57</v>
      </c>
      <c r="H239" t="s">
        <v>707</v>
      </c>
      <c r="I239" t="str">
        <f t="shared" si="3"/>
        <v>E10 - Spracovanie tematickej koncepcie zameranej na špecifické segmenty cestovného ruchu/vymedzenou skupinu atraktivít/špecifickú cieľovú skupinu</v>
      </c>
    </row>
    <row r="240" spans="2:9" x14ac:dyDescent="0.25">
      <c r="B240" s="36" t="s">
        <v>164</v>
      </c>
      <c r="C240" s="37" t="s">
        <v>170</v>
      </c>
      <c r="D240" s="36" t="s">
        <v>619</v>
      </c>
      <c r="E240" s="36" t="s">
        <v>442</v>
      </c>
      <c r="F240" s="36" t="s">
        <v>57</v>
      </c>
      <c r="H240" t="s">
        <v>708</v>
      </c>
      <c r="I240" t="str">
        <f t="shared" si="3"/>
        <v>E11 - Spracovanie územnej koncepcie riešiacej celkové využitie prírodných a kultúrnych zdrojov vo vymedzenom cezhraničnom území</v>
      </c>
    </row>
    <row r="241" spans="2:9" x14ac:dyDescent="0.25">
      <c r="B241" s="36" t="s">
        <v>164</v>
      </c>
      <c r="C241" s="37" t="s">
        <v>170</v>
      </c>
      <c r="D241" s="36" t="s">
        <v>619</v>
      </c>
      <c r="E241" s="36" t="s">
        <v>443</v>
      </c>
      <c r="F241" s="36" t="s">
        <v>57</v>
      </c>
      <c r="H241" t="s">
        <v>709</v>
      </c>
      <c r="I241" t="str">
        <f t="shared" si="3"/>
        <v>E12 - Spoločná účasť na veľtrhoch a obdobných prezentačných aktivitách cestovného ruchu vrátane poriadení nevyhnutných propagačných predmetov dlhodobé povahy (bannery, propagačné stany)</v>
      </c>
    </row>
    <row r="242" spans="2:9" x14ac:dyDescent="0.25">
      <c r="B242" s="36" t="s">
        <v>164</v>
      </c>
      <c r="C242" s="37" t="s">
        <v>170</v>
      </c>
      <c r="D242" s="36" t="s">
        <v>619</v>
      </c>
      <c r="E242" s="36" t="s">
        <v>444</v>
      </c>
      <c r="F242" s="36" t="s">
        <v>57</v>
      </c>
      <c r="H242" t="s">
        <v>751</v>
      </c>
      <c r="I242" t="str">
        <f t="shared" si="3"/>
        <v>E13 - Poriadenie vybavení  za účelom realizácie propagačných a prezentačných aktivít realizovaných produktov cestovného ruchu</v>
      </c>
    </row>
    <row r="243" spans="2:9" x14ac:dyDescent="0.25">
      <c r="B243" s="36" t="s">
        <v>164</v>
      </c>
      <c r="C243" s="37" t="s">
        <v>170</v>
      </c>
      <c r="D243" s="36" t="s">
        <v>620</v>
      </c>
      <c r="E243" s="36" t="s">
        <v>446</v>
      </c>
      <c r="F243" s="36" t="s">
        <v>445</v>
      </c>
      <c r="H243" t="s">
        <v>710</v>
      </c>
      <c r="I243" t="str">
        <f t="shared" si="3"/>
        <v>F01 - Aplikácie komunikačnej stratégie/ marketingovej koncepcie zavedenia služieb podporujúcich využívanie potenciálu kultúrneho a prírodného dedičstva</v>
      </c>
    </row>
    <row r="244" spans="2:9" x14ac:dyDescent="0.25">
      <c r="B244" s="36" t="s">
        <v>164</v>
      </c>
      <c r="C244" s="37" t="s">
        <v>170</v>
      </c>
      <c r="D244" s="36" t="s">
        <v>620</v>
      </c>
      <c r="E244" s="36" t="s">
        <v>447</v>
      </c>
      <c r="F244" s="36" t="s">
        <v>445</v>
      </c>
      <c r="H244" t="s">
        <v>711</v>
      </c>
      <c r="I244" t="str">
        <f t="shared" si="3"/>
        <v>F02 - Využitie mobilných technológií pre prezentáciu a propagáciu turistických atraktivít regiónu (audio sprievodca, GPS technológie, QR kódy)</v>
      </c>
    </row>
    <row r="245" spans="2:9" x14ac:dyDescent="0.25">
      <c r="B245" s="36" t="s">
        <v>164</v>
      </c>
      <c r="C245" s="37" t="s">
        <v>170</v>
      </c>
      <c r="D245" s="36" t="s">
        <v>620</v>
      </c>
      <c r="E245" s="36" t="s">
        <v>448</v>
      </c>
      <c r="F245" s="36" t="s">
        <v>445</v>
      </c>
      <c r="H245" t="s">
        <v>712</v>
      </c>
      <c r="I245" t="str">
        <f t="shared" si="3"/>
        <v>F03 - Realizácie publicity a propagácie pomocou webových stránok, sociálnych sietí a ďalších inovatívnych spôsobov propagácie a publicity</v>
      </c>
    </row>
    <row r="246" spans="2:9" x14ac:dyDescent="0.25">
      <c r="B246" s="36" t="s">
        <v>164</v>
      </c>
      <c r="C246" s="37" t="s">
        <v>170</v>
      </c>
      <c r="D246" s="36" t="s">
        <v>620</v>
      </c>
      <c r="E246" s="36" t="s">
        <v>449</v>
      </c>
      <c r="F246" s="36" t="s">
        <v>445</v>
      </c>
      <c r="H246" t="s">
        <v>713</v>
      </c>
      <c r="I246" t="str">
        <f t="shared" si="3"/>
        <v>F04 - Príprava špecifických nástrojov podpory cestovného ruchu – turistické karty, rodinné pasy, atď.</v>
      </c>
    </row>
    <row r="247" spans="2:9" x14ac:dyDescent="0.25">
      <c r="B247" s="36" t="s">
        <v>164</v>
      </c>
      <c r="C247" s="37" t="s">
        <v>170</v>
      </c>
      <c r="D247" s="36" t="s">
        <v>620</v>
      </c>
      <c r="E247" s="36" t="s">
        <v>450</v>
      </c>
      <c r="F247" s="36" t="s">
        <v>445</v>
      </c>
      <c r="H247" t="s">
        <v>714</v>
      </c>
      <c r="I247" t="str">
        <f t="shared" si="3"/>
        <v>F05 - Organizácia aktivít propagujúcich spoločné územie ako turistickú destináciu a podporujúcich rozvoj turizmu v ňom</v>
      </c>
    </row>
    <row r="248" spans="2:9" x14ac:dyDescent="0.25">
      <c r="B248" s="36" t="s">
        <v>164</v>
      </c>
      <c r="C248" s="37" t="s">
        <v>170</v>
      </c>
      <c r="D248" s="36" t="s">
        <v>620</v>
      </c>
      <c r="E248" s="36" t="s">
        <v>414</v>
      </c>
      <c r="F248" s="36" t="s">
        <v>57</v>
      </c>
      <c r="H248" t="s">
        <v>715</v>
      </c>
      <c r="I248" t="str">
        <f t="shared" si="3"/>
        <v>F06 - Stretnutie pracovného tímu</v>
      </c>
    </row>
    <row r="249" spans="2:9" x14ac:dyDescent="0.25">
      <c r="B249" s="36" t="s">
        <v>164</v>
      </c>
      <c r="C249" s="37" t="s">
        <v>170</v>
      </c>
      <c r="D249" s="36" t="s">
        <v>620</v>
      </c>
      <c r="E249" s="36" t="s">
        <v>439</v>
      </c>
      <c r="F249" s="36" t="s">
        <v>57</v>
      </c>
      <c r="H249" t="s">
        <v>716</v>
      </c>
      <c r="I249" t="str">
        <f t="shared" si="3"/>
        <v>F07 - Spracovanie spoločného realizačného zámeru tematického produktu</v>
      </c>
    </row>
    <row r="250" spans="2:9" x14ac:dyDescent="0.25">
      <c r="B250" s="36" t="s">
        <v>164</v>
      </c>
      <c r="C250" s="37" t="s">
        <v>170</v>
      </c>
      <c r="D250" s="36" t="s">
        <v>620</v>
      </c>
      <c r="E250" s="36" t="s">
        <v>451</v>
      </c>
      <c r="F250" s="36" t="s">
        <v>57</v>
      </c>
      <c r="H250" t="s">
        <v>717</v>
      </c>
      <c r="I250" t="str">
        <f t="shared" si="3"/>
        <v>F08 - Spracovanie spoločnej komunikačnej stratégie/ marketingovej koncepcie  zavedenia služieb podporujúcich využívanie potenciálu kultúrneho a prírodného dedičstva</v>
      </c>
    </row>
    <row r="251" spans="2:9" x14ac:dyDescent="0.25">
      <c r="B251" s="36" t="s">
        <v>164</v>
      </c>
      <c r="C251" s="37" t="s">
        <v>170</v>
      </c>
      <c r="D251" s="36" t="s">
        <v>620</v>
      </c>
      <c r="E251" s="36" t="s">
        <v>452</v>
      </c>
      <c r="F251" s="36" t="s">
        <v>57</v>
      </c>
      <c r="H251" t="s">
        <v>718</v>
      </c>
      <c r="I251" t="str">
        <f t="shared" si="3"/>
        <v xml:space="preserve">F09 - Poriadenie vybavenia – nákup technológií nevyhnutných pre zavedenie a prevádzku realizovaných nástrojov podpory cestovného ruchu </v>
      </c>
    </row>
    <row r="252" spans="2:9" x14ac:dyDescent="0.25">
      <c r="B252" s="36" t="s">
        <v>164</v>
      </c>
      <c r="C252" s="37" t="s">
        <v>170</v>
      </c>
      <c r="D252" s="36" t="s">
        <v>620</v>
      </c>
      <c r="E252" s="36" t="s">
        <v>453</v>
      </c>
      <c r="F252" s="36" t="s">
        <v>57</v>
      </c>
      <c r="H252" t="s">
        <v>719</v>
      </c>
      <c r="I252" t="str">
        <f t="shared" si="3"/>
        <v>F10 - Poriadenie vybavenia pre realizáciu opatrení propagácie služieb</v>
      </c>
    </row>
    <row r="253" spans="2:9" s="34" customFormat="1" x14ac:dyDescent="0.25">
      <c r="B253" s="36" t="s">
        <v>164</v>
      </c>
      <c r="C253" s="37" t="s">
        <v>170</v>
      </c>
      <c r="D253" s="36" t="s">
        <v>621</v>
      </c>
      <c r="E253" s="36" t="s">
        <v>454</v>
      </c>
      <c r="F253" s="36" t="s">
        <v>57</v>
      </c>
      <c r="H253" t="s">
        <v>728</v>
      </c>
      <c r="I253" t="str">
        <f t="shared" si="3"/>
        <v>G01 - Aktivity na prezentáciu prírodného a kultúrneho dedičstva realizované vo forme doplnkových aktivít.</v>
      </c>
    </row>
    <row r="254" spans="2:9" x14ac:dyDescent="0.25">
      <c r="B254" s="36" t="s">
        <v>164</v>
      </c>
      <c r="C254" s="37" t="s">
        <v>171</v>
      </c>
      <c r="D254" s="36" t="s">
        <v>622</v>
      </c>
      <c r="E254" s="36" t="s">
        <v>293</v>
      </c>
      <c r="F254" s="36" t="s">
        <v>466</v>
      </c>
      <c r="H254" t="s">
        <v>637</v>
      </c>
      <c r="I254" t="str">
        <f t="shared" si="3"/>
        <v>A01 - Tvorba kanálu/mechanizmu výmeny a zdieľania informácií a dát</v>
      </c>
    </row>
    <row r="255" spans="2:9" x14ac:dyDescent="0.25">
      <c r="B255" s="36" t="s">
        <v>164</v>
      </c>
      <c r="C255" s="37" t="s">
        <v>171</v>
      </c>
      <c r="D255" s="36" t="s">
        <v>622</v>
      </c>
      <c r="E255" s="36" t="s">
        <v>383</v>
      </c>
      <c r="F255" s="36" t="s">
        <v>466</v>
      </c>
      <c r="H255" t="s">
        <v>638</v>
      </c>
      <c r="I255" t="str">
        <f t="shared" si="3"/>
        <v>A02 - Vytvorenie/ zdieľanie spoločných metodík a hodnotenia</v>
      </c>
    </row>
    <row r="256" spans="2:9" x14ac:dyDescent="0.25">
      <c r="B256" s="36" t="s">
        <v>164</v>
      </c>
      <c r="C256" s="37" t="s">
        <v>171</v>
      </c>
      <c r="D256" s="36" t="s">
        <v>622</v>
      </c>
      <c r="E256" s="36" t="s">
        <v>384</v>
      </c>
      <c r="F256" s="36" t="s">
        <v>466</v>
      </c>
      <c r="H256" t="s">
        <v>639</v>
      </c>
      <c r="I256" t="str">
        <f t="shared" si="3"/>
        <v>A03 - Vytvorenie/ zdieľanie spoločných databáz</v>
      </c>
    </row>
    <row r="257" spans="2:9" x14ac:dyDescent="0.25">
      <c r="B257" s="36" t="s">
        <v>164</v>
      </c>
      <c r="C257" s="37" t="s">
        <v>171</v>
      </c>
      <c r="D257" s="36" t="s">
        <v>622</v>
      </c>
      <c r="E257" s="36" t="s">
        <v>455</v>
      </c>
      <c r="F257" s="36" t="s">
        <v>466</v>
      </c>
      <c r="H257" t="s">
        <v>640</v>
      </c>
      <c r="I257" t="str">
        <f t="shared" si="3"/>
        <v>A04 - Spracovanie štúdií/koncepcií pre efektívnejší výkon starostlivosti o cezhraničné prírodne hodnotné územia</v>
      </c>
    </row>
    <row r="258" spans="2:9" x14ac:dyDescent="0.25">
      <c r="B258" s="36" t="s">
        <v>164</v>
      </c>
      <c r="C258" s="37" t="s">
        <v>171</v>
      </c>
      <c r="D258" s="36" t="s">
        <v>622</v>
      </c>
      <c r="E258" s="36" t="s">
        <v>456</v>
      </c>
      <c r="F258" s="36" t="s">
        <v>466</v>
      </c>
      <c r="H258" t="s">
        <v>641</v>
      </c>
      <c r="I258" t="str">
        <f t="shared" si="3"/>
        <v>A05 - Spracovanie plánov alebo zásad starostlivosti o cezhraničné prírodne hodnotné územia</v>
      </c>
    </row>
    <row r="259" spans="2:9" x14ac:dyDescent="0.25">
      <c r="B259" s="36" t="s">
        <v>164</v>
      </c>
      <c r="C259" s="37" t="s">
        <v>171</v>
      </c>
      <c r="D259" s="36" t="s">
        <v>622</v>
      </c>
      <c r="E259" s="36" t="s">
        <v>457</v>
      </c>
      <c r="F259" s="36" t="s">
        <v>466</v>
      </c>
      <c r="H259" t="s">
        <v>642</v>
      </c>
      <c r="I259" t="str">
        <f t="shared" si="3"/>
        <v>A06 - Spracovanie súborov doporučených opatrení/záchranných programov</v>
      </c>
    </row>
    <row r="260" spans="2:9" x14ac:dyDescent="0.25">
      <c r="B260" s="36" t="s">
        <v>164</v>
      </c>
      <c r="C260" s="37" t="s">
        <v>171</v>
      </c>
      <c r="D260" s="36" t="s">
        <v>622</v>
      </c>
      <c r="E260" s="36" t="s">
        <v>458</v>
      </c>
      <c r="F260" s="36" t="s">
        <v>57</v>
      </c>
      <c r="H260" t="s">
        <v>643</v>
      </c>
      <c r="I260" t="str">
        <f t="shared" ref="I260:I323" si="4">CONCATENATE(H260," - ",E260)</f>
        <v>A07 - Vytvorenie pracovného/expertného tímu v oblasti starostlivosti o cezhraničné prírodne územia</v>
      </c>
    </row>
    <row r="261" spans="2:9" x14ac:dyDescent="0.25">
      <c r="B261" s="36" t="s">
        <v>164</v>
      </c>
      <c r="C261" s="37" t="s">
        <v>171</v>
      </c>
      <c r="D261" s="36" t="s">
        <v>622</v>
      </c>
      <c r="E261" s="36" t="s">
        <v>361</v>
      </c>
      <c r="F261" s="36" t="s">
        <v>57</v>
      </c>
      <c r="H261" t="s">
        <v>644</v>
      </c>
      <c r="I261" t="str">
        <f t="shared" si="4"/>
        <v>A08 - Stretnutie pracovného/expertného  tímu</v>
      </c>
    </row>
    <row r="262" spans="2:9" x14ac:dyDescent="0.25">
      <c r="B262" s="36" t="s">
        <v>164</v>
      </c>
      <c r="C262" s="37" t="s">
        <v>171</v>
      </c>
      <c r="D262" s="36" t="s">
        <v>622</v>
      </c>
      <c r="E262" s="36" t="s">
        <v>459</v>
      </c>
      <c r="F262" s="36" t="s">
        <v>57</v>
      </c>
      <c r="H262" t="s">
        <v>645</v>
      </c>
      <c r="I262" t="str">
        <f t="shared" si="4"/>
        <v>A09 - Definícia požiadaviek na efektívnejší výkon starostlivosti o cezhraničné prírodne hodnotné územia</v>
      </c>
    </row>
    <row r="263" spans="2:9" x14ac:dyDescent="0.25">
      <c r="B263" s="36" t="s">
        <v>164</v>
      </c>
      <c r="C263" s="37" t="s">
        <v>171</v>
      </c>
      <c r="D263" s="36" t="s">
        <v>622</v>
      </c>
      <c r="E263" s="36" t="s">
        <v>460</v>
      </c>
      <c r="F263" s="36" t="s">
        <v>57</v>
      </c>
      <c r="H263" t="s">
        <v>646</v>
      </c>
      <c r="I263" t="str">
        <f t="shared" si="4"/>
        <v>A10 - Realizácia okrúhleho stolu</v>
      </c>
    </row>
    <row r="264" spans="2:9" x14ac:dyDescent="0.25">
      <c r="B264" s="36" t="s">
        <v>164</v>
      </c>
      <c r="C264" s="37" t="s">
        <v>171</v>
      </c>
      <c r="D264" s="36" t="s">
        <v>622</v>
      </c>
      <c r="E264" s="36" t="s">
        <v>297</v>
      </c>
      <c r="F264" s="36" t="s">
        <v>57</v>
      </c>
      <c r="H264" t="s">
        <v>647</v>
      </c>
      <c r="I264" t="str">
        <f t="shared" si="4"/>
        <v>A11 - Spracovanie externých posudkov/ hodnotení</v>
      </c>
    </row>
    <row r="265" spans="2:9" x14ac:dyDescent="0.25">
      <c r="B265" s="36" t="s">
        <v>164</v>
      </c>
      <c r="C265" s="37" t="s">
        <v>171</v>
      </c>
      <c r="D265" s="36" t="s">
        <v>622</v>
      </c>
      <c r="E265" s="36" t="s">
        <v>296</v>
      </c>
      <c r="F265" s="36" t="s">
        <v>57</v>
      </c>
      <c r="H265" t="s">
        <v>648</v>
      </c>
      <c r="I265" t="str">
        <f t="shared" si="4"/>
        <v>A12 - Zber dát</v>
      </c>
    </row>
    <row r="266" spans="2:9" x14ac:dyDescent="0.25">
      <c r="B266" s="36" t="s">
        <v>164</v>
      </c>
      <c r="C266" s="37" t="s">
        <v>171</v>
      </c>
      <c r="D266" s="36" t="s">
        <v>622</v>
      </c>
      <c r="E266" s="36" t="s">
        <v>461</v>
      </c>
      <c r="F266" s="36" t="s">
        <v>57</v>
      </c>
      <c r="H266" t="s">
        <v>649</v>
      </c>
      <c r="I266" t="str">
        <f t="shared" si="4"/>
        <v>A13 - Terénny prieskum</v>
      </c>
    </row>
    <row r="267" spans="2:9" x14ac:dyDescent="0.25">
      <c r="B267" s="36" t="s">
        <v>164</v>
      </c>
      <c r="C267" s="37" t="s">
        <v>171</v>
      </c>
      <c r="D267" s="36" t="s">
        <v>622</v>
      </c>
      <c r="E267" s="36" t="s">
        <v>462</v>
      </c>
      <c r="F267" s="36" t="s">
        <v>57</v>
      </c>
      <c r="H267" t="s">
        <v>650</v>
      </c>
      <c r="I267" t="str">
        <f t="shared" si="4"/>
        <v>A14 - Vyznačenie lokalít v terénu</v>
      </c>
    </row>
    <row r="268" spans="2:9" x14ac:dyDescent="0.25">
      <c r="B268" s="36" t="s">
        <v>164</v>
      </c>
      <c r="C268" s="37" t="s">
        <v>171</v>
      </c>
      <c r="D268" s="36" t="s">
        <v>622</v>
      </c>
      <c r="E268" s="36" t="s">
        <v>463</v>
      </c>
      <c r="F268" s="36" t="s">
        <v>57</v>
      </c>
      <c r="H268" t="s">
        <v>651</v>
      </c>
      <c r="I268" t="str">
        <f t="shared" si="4"/>
        <v>A15 - Realizácia spoločnej konferencie</v>
      </c>
    </row>
    <row r="269" spans="2:9" x14ac:dyDescent="0.25">
      <c r="B269" s="36" t="s">
        <v>164</v>
      </c>
      <c r="C269" s="37" t="s">
        <v>171</v>
      </c>
      <c r="D269" s="36" t="s">
        <v>622</v>
      </c>
      <c r="E269" s="36" t="s">
        <v>464</v>
      </c>
      <c r="F269" s="36" t="s">
        <v>57</v>
      </c>
      <c r="H269" t="s">
        <v>652</v>
      </c>
      <c r="I269" t="str">
        <f t="shared" si="4"/>
        <v>A16 - Verejná diskusia</v>
      </c>
    </row>
    <row r="270" spans="2:9" x14ac:dyDescent="0.25">
      <c r="B270" s="36" t="s">
        <v>164</v>
      </c>
      <c r="C270" s="37" t="s">
        <v>171</v>
      </c>
      <c r="D270" s="36" t="s">
        <v>622</v>
      </c>
      <c r="E270" s="36" t="s">
        <v>465</v>
      </c>
      <c r="F270" s="36" t="s">
        <v>57</v>
      </c>
      <c r="H270" t="s">
        <v>653</v>
      </c>
      <c r="I270" t="str">
        <f t="shared" si="4"/>
        <v>A17 - Vydanie publikačných výstupov</v>
      </c>
    </row>
    <row r="271" spans="2:9" x14ac:dyDescent="0.25">
      <c r="B271" s="36" t="s">
        <v>164</v>
      </c>
      <c r="C271" s="37" t="s">
        <v>171</v>
      </c>
      <c r="D271" s="36" t="s">
        <v>622</v>
      </c>
      <c r="E271" s="36" t="s">
        <v>330</v>
      </c>
      <c r="F271" s="36" t="s">
        <v>57</v>
      </c>
      <c r="H271" t="s">
        <v>752</v>
      </c>
      <c r="I271" t="str">
        <f t="shared" si="4"/>
        <v>A18 - Prezentačné a propagačné aktivity vo vzťahu k realizovanému projektu</v>
      </c>
    </row>
    <row r="272" spans="2:9" x14ac:dyDescent="0.25">
      <c r="B272" s="36" t="s">
        <v>164</v>
      </c>
      <c r="C272" s="37" t="s">
        <v>171</v>
      </c>
      <c r="D272" s="36" t="s">
        <v>623</v>
      </c>
      <c r="E272" s="36" t="s">
        <v>467</v>
      </c>
      <c r="F272" s="36" t="s">
        <v>466</v>
      </c>
      <c r="H272" t="s">
        <v>654</v>
      </c>
      <c r="I272" t="str">
        <f t="shared" si="4"/>
        <v>B01 - Návrh a realizácia opatrení spojených s implementáciou sústavy Natura 2000</v>
      </c>
    </row>
    <row r="273" spans="2:9" x14ac:dyDescent="0.25">
      <c r="B273" s="36" t="s">
        <v>164</v>
      </c>
      <c r="C273" s="37" t="s">
        <v>171</v>
      </c>
      <c r="D273" s="36" t="s">
        <v>623</v>
      </c>
      <c r="E273" s="36" t="s">
        <v>468</v>
      </c>
      <c r="F273" s="36" t="s">
        <v>466</v>
      </c>
      <c r="H273" t="s">
        <v>655</v>
      </c>
      <c r="I273" t="str">
        <f t="shared" si="4"/>
        <v>B02 - Realizácia špeciálnej starostlivosti o vzácne biotopy s cieľom zlepšenia ich kvality a druhového zloženia (vrátane obmedzovania expanzívnych a invazívny druhov) v cezhraničnom území</v>
      </c>
    </row>
    <row r="274" spans="2:9" x14ac:dyDescent="0.25">
      <c r="B274" s="36" t="s">
        <v>164</v>
      </c>
      <c r="C274" s="37" t="s">
        <v>171</v>
      </c>
      <c r="D274" s="36" t="s">
        <v>623</v>
      </c>
      <c r="E274" s="36" t="s">
        <v>469</v>
      </c>
      <c r="F274" s="36" t="s">
        <v>466</v>
      </c>
      <c r="H274" t="s">
        <v>656</v>
      </c>
      <c r="I274" t="str">
        <f t="shared" si="4"/>
        <v>B03 - Eradikácia / regulácia invazívnych druhov (kosenie, výrez, odchyt či odlov, aplikácia biocídov apod., bezpečná likvidácia biomasy aj.)</v>
      </c>
    </row>
    <row r="275" spans="2:9" x14ac:dyDescent="0.25">
      <c r="B275" s="36" t="s">
        <v>164</v>
      </c>
      <c r="C275" s="37" t="s">
        <v>171</v>
      </c>
      <c r="D275" s="36" t="s">
        <v>623</v>
      </c>
      <c r="E275" s="36" t="s">
        <v>470</v>
      </c>
      <c r="F275" s="36" t="s">
        <v>466</v>
      </c>
      <c r="H275" t="s">
        <v>657</v>
      </c>
      <c r="I275" t="str">
        <f t="shared" si="4"/>
        <v>B04 - Realizácia starostlivosti o lesné spoločenstvá cielená na zachovanie lebo zlepšenie ich štruktúry, druhového zložení</v>
      </c>
    </row>
    <row r="276" spans="2:9" x14ac:dyDescent="0.25">
      <c r="B276" s="36" t="s">
        <v>164</v>
      </c>
      <c r="C276" s="37" t="s">
        <v>171</v>
      </c>
      <c r="D276" s="36" t="s">
        <v>623</v>
      </c>
      <c r="E276" s="36" t="s">
        <v>471</v>
      </c>
      <c r="F276" s="36" t="s">
        <v>466</v>
      </c>
      <c r="H276" t="s">
        <v>658</v>
      </c>
      <c r="I276" t="str">
        <f t="shared" si="4"/>
        <v>B05 - Realizácia starostlivosti cielená na podporu vzácnych druhov a ich biotopov, obnovu a tvorbu cenných stanovíšť</v>
      </c>
    </row>
    <row r="277" spans="2:9" x14ac:dyDescent="0.25">
      <c r="B277" s="36" t="s">
        <v>164</v>
      </c>
      <c r="C277" s="37" t="s">
        <v>171</v>
      </c>
      <c r="D277" s="36" t="s">
        <v>623</v>
      </c>
      <c r="E277" s="36" t="s">
        <v>472</v>
      </c>
      <c r="F277" s="36" t="s">
        <v>57</v>
      </c>
      <c r="H277" t="s">
        <v>659</v>
      </c>
      <c r="I277" t="str">
        <f t="shared" si="4"/>
        <v>B06 - Realizácia opatrení na podporu druhov v urbanizovanom aj. antropogénne ovplyvnenom prostredí</v>
      </c>
    </row>
    <row r="278" spans="2:9" x14ac:dyDescent="0.25">
      <c r="B278" s="36" t="s">
        <v>164</v>
      </c>
      <c r="C278" s="37" t="s">
        <v>171</v>
      </c>
      <c r="D278" s="36" t="s">
        <v>623</v>
      </c>
      <c r="E278" s="36" t="s">
        <v>473</v>
      </c>
      <c r="F278" s="36" t="s">
        <v>57</v>
      </c>
      <c r="H278" t="s">
        <v>660</v>
      </c>
      <c r="I278" t="str">
        <f t="shared" si="4"/>
        <v>B07 - Vytvorenie pracovného/expertného tímu v oblasti zlepšenia stavu druhov a biotopov</v>
      </c>
    </row>
    <row r="279" spans="2:9" x14ac:dyDescent="0.25">
      <c r="B279" s="36" t="s">
        <v>164</v>
      </c>
      <c r="C279" s="37" t="s">
        <v>171</v>
      </c>
      <c r="D279" s="36" t="s">
        <v>623</v>
      </c>
      <c r="E279" s="36" t="s">
        <v>361</v>
      </c>
      <c r="F279" s="36" t="s">
        <v>57</v>
      </c>
      <c r="H279" t="s">
        <v>661</v>
      </c>
      <c r="I279" t="str">
        <f t="shared" si="4"/>
        <v>B08 - Stretnutie pracovného/expertného  tímu</v>
      </c>
    </row>
    <row r="280" spans="2:9" x14ac:dyDescent="0.25">
      <c r="B280" s="36" t="s">
        <v>164</v>
      </c>
      <c r="C280" s="37" t="s">
        <v>171</v>
      </c>
      <c r="D280" s="36" t="s">
        <v>623</v>
      </c>
      <c r="E280" s="36" t="s">
        <v>474</v>
      </c>
      <c r="F280" s="36" t="s">
        <v>57</v>
      </c>
      <c r="H280" t="s">
        <v>662</v>
      </c>
      <c r="I280" t="str">
        <f t="shared" si="4"/>
        <v>B09 - Zber informácií a dát</v>
      </c>
    </row>
    <row r="281" spans="2:9" x14ac:dyDescent="0.25">
      <c r="B281" s="36" t="s">
        <v>164</v>
      </c>
      <c r="C281" s="37" t="s">
        <v>171</v>
      </c>
      <c r="D281" s="36" t="s">
        <v>623</v>
      </c>
      <c r="E281" s="36" t="s">
        <v>475</v>
      </c>
      <c r="F281" s="36" t="s">
        <v>57</v>
      </c>
      <c r="H281" t="s">
        <v>663</v>
      </c>
      <c r="I281" t="str">
        <f t="shared" si="4"/>
        <v>B10 - Hodnotenie rizík</v>
      </c>
    </row>
    <row r="282" spans="2:9" x14ac:dyDescent="0.25">
      <c r="B282" s="36" t="s">
        <v>164</v>
      </c>
      <c r="C282" s="37" t="s">
        <v>171</v>
      </c>
      <c r="D282" s="36" t="s">
        <v>623</v>
      </c>
      <c r="E282" s="36" t="s">
        <v>462</v>
      </c>
      <c r="F282" s="36" t="s">
        <v>57</v>
      </c>
      <c r="H282" t="s">
        <v>664</v>
      </c>
      <c r="I282" t="str">
        <f t="shared" si="4"/>
        <v>B11 - Vyznačenie lokalít v terénu</v>
      </c>
    </row>
    <row r="283" spans="2:9" x14ac:dyDescent="0.25">
      <c r="B283" s="36" t="s">
        <v>164</v>
      </c>
      <c r="C283" s="37" t="s">
        <v>171</v>
      </c>
      <c r="D283" s="36" t="s">
        <v>623</v>
      </c>
      <c r="E283" s="36" t="s">
        <v>476</v>
      </c>
      <c r="F283" s="36" t="s">
        <v>57</v>
      </c>
      <c r="H283" t="s">
        <v>665</v>
      </c>
      <c r="I283" t="str">
        <f t="shared" si="4"/>
        <v>B12 - Hodnotenie efektivity opatrenia</v>
      </c>
    </row>
    <row r="284" spans="2:9" x14ac:dyDescent="0.25">
      <c r="B284" s="36" t="s">
        <v>164</v>
      </c>
      <c r="C284" s="37" t="s">
        <v>171</v>
      </c>
      <c r="D284" s="36" t="s">
        <v>623</v>
      </c>
      <c r="E284" s="36" t="s">
        <v>463</v>
      </c>
      <c r="F284" s="36" t="s">
        <v>57</v>
      </c>
      <c r="H284" t="s">
        <v>666</v>
      </c>
      <c r="I284" t="str">
        <f t="shared" si="4"/>
        <v>B13 - Realizácia spoločnej konferencie</v>
      </c>
    </row>
    <row r="285" spans="2:9" x14ac:dyDescent="0.25">
      <c r="B285" s="36" t="s">
        <v>164</v>
      </c>
      <c r="C285" s="37" t="s">
        <v>171</v>
      </c>
      <c r="D285" s="36" t="s">
        <v>623</v>
      </c>
      <c r="E285" s="36" t="s">
        <v>464</v>
      </c>
      <c r="F285" s="36" t="s">
        <v>57</v>
      </c>
      <c r="H285" t="s">
        <v>667</v>
      </c>
      <c r="I285" t="str">
        <f t="shared" si="4"/>
        <v>B14 - Verejná diskusia</v>
      </c>
    </row>
    <row r="286" spans="2:9" x14ac:dyDescent="0.25">
      <c r="B286" s="36" t="s">
        <v>164</v>
      </c>
      <c r="C286" s="37" t="s">
        <v>171</v>
      </c>
      <c r="D286" s="36" t="s">
        <v>623</v>
      </c>
      <c r="E286" s="36" t="s">
        <v>465</v>
      </c>
      <c r="F286" s="36" t="s">
        <v>57</v>
      </c>
      <c r="H286" t="s">
        <v>668</v>
      </c>
      <c r="I286" t="str">
        <f t="shared" si="4"/>
        <v>B15 - Vydanie publikačných výstupov</v>
      </c>
    </row>
    <row r="287" spans="2:9" x14ac:dyDescent="0.25">
      <c r="B287" s="36" t="s">
        <v>164</v>
      </c>
      <c r="C287" s="37" t="s">
        <v>171</v>
      </c>
      <c r="D287" s="36" t="s">
        <v>623</v>
      </c>
      <c r="E287" s="36" t="s">
        <v>330</v>
      </c>
      <c r="F287" s="36" t="s">
        <v>57</v>
      </c>
      <c r="H287" t="s">
        <v>669</v>
      </c>
      <c r="I287" t="str">
        <f t="shared" si="4"/>
        <v>B16 - Prezentačné a propagačné aktivity vo vzťahu k realizovanému projektu</v>
      </c>
    </row>
    <row r="288" spans="2:9" x14ac:dyDescent="0.25">
      <c r="B288" s="36" t="s">
        <v>164</v>
      </c>
      <c r="C288" s="37" t="s">
        <v>171</v>
      </c>
      <c r="D288" s="36" t="s">
        <v>624</v>
      </c>
      <c r="E288" s="36" t="s">
        <v>477</v>
      </c>
      <c r="F288" s="36" t="s">
        <v>466</v>
      </c>
      <c r="H288" t="s">
        <v>672</v>
      </c>
      <c r="I288" t="str">
        <f t="shared" si="4"/>
        <v>C01 - Mapovaní a monitoring  a príprava metodík a koncepčných dokumentov pre obmedzovanie inváznych druhov</v>
      </c>
    </row>
    <row r="289" spans="2:9" x14ac:dyDescent="0.25">
      <c r="B289" s="36" t="s">
        <v>164</v>
      </c>
      <c r="C289" s="37" t="s">
        <v>171</v>
      </c>
      <c r="D289" s="36" t="s">
        <v>624</v>
      </c>
      <c r="E289" s="36" t="s">
        <v>478</v>
      </c>
      <c r="F289" s="36" t="s">
        <v>466</v>
      </c>
      <c r="H289" t="s">
        <v>673</v>
      </c>
      <c r="I289" t="str">
        <f t="shared" si="4"/>
        <v>C02 - Realizácia opatrení k uchovaní a zvyšovaní početnosti druhov, realizovaná predovšetkým prostredníctvom záchrany druhov a ekosystémov a vytváraní vhodných podmienok pro ich ďalší existenciu</v>
      </c>
    </row>
    <row r="290" spans="2:9" x14ac:dyDescent="0.25">
      <c r="B290" s="36" t="s">
        <v>164</v>
      </c>
      <c r="C290" s="37" t="s">
        <v>171</v>
      </c>
      <c r="D290" s="36" t="s">
        <v>624</v>
      </c>
      <c r="E290" s="36" t="s">
        <v>479</v>
      </c>
      <c r="F290" s="36" t="s">
        <v>466</v>
      </c>
      <c r="H290" t="s">
        <v>674</v>
      </c>
      <c r="I290" t="str">
        <f t="shared" si="4"/>
        <v>C03 - Realizácia opatrení k minimalizácii a predchádzanie škodám spôsobeným silne a kriticky ohrozenými obzvlášť chránenými druhy živočíchov na komunikáciách, vodohospodárskych objektoch, pôdohospodárskych a lesných kultúrach, chovoch rýb a včiel</v>
      </c>
    </row>
    <row r="291" spans="2:9" x14ac:dyDescent="0.25">
      <c r="B291" s="36" t="s">
        <v>164</v>
      </c>
      <c r="C291" s="37" t="s">
        <v>171</v>
      </c>
      <c r="D291" s="36" t="s">
        <v>624</v>
      </c>
      <c r="E291" s="36" t="s">
        <v>480</v>
      </c>
      <c r="F291" s="36" t="s">
        <v>466</v>
      </c>
      <c r="H291" t="s">
        <v>675</v>
      </c>
      <c r="I291" t="str">
        <f t="shared" si="4"/>
        <v>C04 - Realizácia špeciálnej starostlivosti zameraná na podporu biodiverzity v chránených územiach, podporu cieľových stanovíšť a druhov</v>
      </c>
    </row>
    <row r="292" spans="2:9" x14ac:dyDescent="0.25">
      <c r="B292" s="36" t="s">
        <v>164</v>
      </c>
      <c r="C292" s="37" t="s">
        <v>171</v>
      </c>
      <c r="D292" s="36" t="s">
        <v>624</v>
      </c>
      <c r="E292" s="36" t="s">
        <v>481</v>
      </c>
      <c r="F292" s="36" t="s">
        <v>466</v>
      </c>
      <c r="H292" t="s">
        <v>676</v>
      </c>
      <c r="I292" t="str">
        <f t="shared" si="4"/>
        <v>C05 - Investície do zvyšovaní adaptívnych schopností ekosystémov a druhov na rastúcej fragmentácii krajiny, ďalší antropogénne vplyvy a na záťažové faktory životného prostredia</v>
      </c>
    </row>
    <row r="293" spans="2:9" x14ac:dyDescent="0.25">
      <c r="B293" s="36" t="s">
        <v>164</v>
      </c>
      <c r="C293" s="37" t="s">
        <v>171</v>
      </c>
      <c r="D293" s="36" t="s">
        <v>624</v>
      </c>
      <c r="E293" s="36" t="s">
        <v>482</v>
      </c>
      <c r="F293" s="36" t="s">
        <v>466</v>
      </c>
      <c r="H293" t="s">
        <v>677</v>
      </c>
      <c r="I293" t="str">
        <f t="shared" si="4"/>
        <v>C06 - Budovanie/ obnova prvkov pre interpretáciu chránených území (informační panely, náučné chodníky, návštevnícka strediska apod.),</v>
      </c>
    </row>
    <row r="294" spans="2:9" x14ac:dyDescent="0.25">
      <c r="B294" s="36" t="s">
        <v>164</v>
      </c>
      <c r="C294" s="37" t="s">
        <v>171</v>
      </c>
      <c r="D294" s="36" t="s">
        <v>624</v>
      </c>
      <c r="E294" s="36" t="s">
        <v>483</v>
      </c>
      <c r="F294" s="36" t="s">
        <v>466</v>
      </c>
      <c r="H294" t="s">
        <v>744</v>
      </c>
      <c r="I294" t="str">
        <f t="shared" si="4"/>
        <v>C07 - Realizácia opatrení na predchádzanie zavlečeniu, regulácii a likvidácii populácií inváznych druhov rastlín a živočíchov</v>
      </c>
    </row>
    <row r="295" spans="2:9" x14ac:dyDescent="0.25">
      <c r="B295" s="36" t="s">
        <v>164</v>
      </c>
      <c r="C295" s="37" t="s">
        <v>171</v>
      </c>
      <c r="D295" s="36" t="s">
        <v>624</v>
      </c>
      <c r="E295" s="36" t="s">
        <v>484</v>
      </c>
      <c r="F295" s="36" t="s">
        <v>466</v>
      </c>
      <c r="H295" t="s">
        <v>745</v>
      </c>
      <c r="I295" t="str">
        <f t="shared" si="4"/>
        <v>C08 - Realizácia opatrení navrhnutých v rámci schválených komplexných pozemkových úprav zameraných na výsadby zelene v krajine a ochranu pôdy.</v>
      </c>
    </row>
    <row r="296" spans="2:9" x14ac:dyDescent="0.25">
      <c r="B296" s="36" t="s">
        <v>164</v>
      </c>
      <c r="C296" s="37" t="s">
        <v>171</v>
      </c>
      <c r="D296" s="36" t="s">
        <v>624</v>
      </c>
      <c r="E296" s="36" t="s">
        <v>485</v>
      </c>
      <c r="F296" s="36" t="s">
        <v>466</v>
      </c>
      <c r="H296" t="s">
        <v>746</v>
      </c>
      <c r="I296" t="str">
        <f t="shared" si="4"/>
        <v>C09 - Tvorba informačných a technických nástrojov k ochrane druhov a stanovíšť</v>
      </c>
    </row>
    <row r="297" spans="2:9" x14ac:dyDescent="0.25">
      <c r="B297" s="36" t="s">
        <v>164</v>
      </c>
      <c r="C297" s="37" t="s">
        <v>171</v>
      </c>
      <c r="D297" s="36" t="s">
        <v>624</v>
      </c>
      <c r="E297" s="36" t="s">
        <v>486</v>
      </c>
      <c r="F297" s="36" t="s">
        <v>57</v>
      </c>
      <c r="H297" t="s">
        <v>747</v>
      </c>
      <c r="I297" t="str">
        <f t="shared" si="4"/>
        <v xml:space="preserve">C10 - Stretnutie projektového tímu </v>
      </c>
    </row>
    <row r="298" spans="2:9" x14ac:dyDescent="0.25">
      <c r="B298" s="36" t="s">
        <v>164</v>
      </c>
      <c r="C298" s="37" t="s">
        <v>171</v>
      </c>
      <c r="D298" s="36" t="s">
        <v>624</v>
      </c>
      <c r="E298" s="36" t="s">
        <v>458</v>
      </c>
      <c r="F298" s="36" t="s">
        <v>57</v>
      </c>
      <c r="H298" t="s">
        <v>748</v>
      </c>
      <c r="I298" t="str">
        <f t="shared" si="4"/>
        <v>C11 - Vytvorenie pracovného/expertného tímu v oblasti starostlivosti o cezhraničné prírodne územia</v>
      </c>
    </row>
    <row r="299" spans="2:9" x14ac:dyDescent="0.25">
      <c r="B299" s="36" t="s">
        <v>164</v>
      </c>
      <c r="C299" s="37" t="s">
        <v>171</v>
      </c>
      <c r="D299" s="36" t="s">
        <v>624</v>
      </c>
      <c r="E299" s="36" t="s">
        <v>361</v>
      </c>
      <c r="F299" s="36" t="s">
        <v>57</v>
      </c>
      <c r="H299" t="s">
        <v>749</v>
      </c>
      <c r="I299" t="str">
        <f t="shared" si="4"/>
        <v>C12 - Stretnutie pracovného/expertného  tímu</v>
      </c>
    </row>
    <row r="300" spans="2:9" x14ac:dyDescent="0.25">
      <c r="B300" s="36" t="s">
        <v>164</v>
      </c>
      <c r="C300" s="37" t="s">
        <v>171</v>
      </c>
      <c r="D300" s="36" t="s">
        <v>624</v>
      </c>
      <c r="E300" s="36" t="s">
        <v>460</v>
      </c>
      <c r="F300" s="36" t="s">
        <v>57</v>
      </c>
      <c r="H300" t="s">
        <v>750</v>
      </c>
      <c r="I300" t="str">
        <f t="shared" si="4"/>
        <v>C13 - Realizácia okrúhleho stolu</v>
      </c>
    </row>
    <row r="301" spans="2:9" x14ac:dyDescent="0.25">
      <c r="B301" s="36" t="s">
        <v>164</v>
      </c>
      <c r="C301" s="37" t="s">
        <v>171</v>
      </c>
      <c r="D301" s="36" t="s">
        <v>624</v>
      </c>
      <c r="E301" s="36" t="s">
        <v>487</v>
      </c>
      <c r="F301" s="36" t="s">
        <v>57</v>
      </c>
      <c r="H301" t="s">
        <v>753</v>
      </c>
      <c r="I301" t="str">
        <f t="shared" si="4"/>
        <v>C14 - Vzdelávacie semináre pre verejnosť</v>
      </c>
    </row>
    <row r="302" spans="2:9" x14ac:dyDescent="0.25">
      <c r="B302" s="36" t="s">
        <v>164</v>
      </c>
      <c r="C302" s="37" t="s">
        <v>171</v>
      </c>
      <c r="D302" s="36" t="s">
        <v>624</v>
      </c>
      <c r="E302" s="36" t="s">
        <v>488</v>
      </c>
      <c r="F302" s="36" t="s">
        <v>57</v>
      </c>
      <c r="H302" t="s">
        <v>754</v>
      </c>
      <c r="I302" t="str">
        <f t="shared" si="4"/>
        <v>C15 - Realizácia aktivít verejnej osvety</v>
      </c>
    </row>
    <row r="303" spans="2:9" x14ac:dyDescent="0.25">
      <c r="B303" s="36" t="s">
        <v>164</v>
      </c>
      <c r="C303" s="37" t="s">
        <v>171</v>
      </c>
      <c r="D303" s="36" t="s">
        <v>624</v>
      </c>
      <c r="E303" s="36" t="s">
        <v>476</v>
      </c>
      <c r="F303" s="36" t="s">
        <v>57</v>
      </c>
      <c r="H303" t="s">
        <v>755</v>
      </c>
      <c r="I303" t="str">
        <f t="shared" si="4"/>
        <v>C16 - Hodnotenie efektivity opatrenia</v>
      </c>
    </row>
    <row r="304" spans="2:9" x14ac:dyDescent="0.25">
      <c r="B304" s="36" t="s">
        <v>164</v>
      </c>
      <c r="C304" s="37" t="s">
        <v>171</v>
      </c>
      <c r="D304" s="36" t="s">
        <v>624</v>
      </c>
      <c r="E304" s="36" t="s">
        <v>463</v>
      </c>
      <c r="F304" s="36" t="s">
        <v>57</v>
      </c>
      <c r="H304" t="s">
        <v>756</v>
      </c>
      <c r="I304" t="str">
        <f t="shared" si="4"/>
        <v>C17 - Realizácia spoločnej konferencie</v>
      </c>
    </row>
    <row r="305" spans="2:9" x14ac:dyDescent="0.25">
      <c r="B305" s="36" t="s">
        <v>164</v>
      </c>
      <c r="C305" s="37" t="s">
        <v>171</v>
      </c>
      <c r="D305" s="36" t="s">
        <v>624</v>
      </c>
      <c r="E305" s="36" t="s">
        <v>464</v>
      </c>
      <c r="F305" s="36" t="s">
        <v>57</v>
      </c>
      <c r="H305" t="s">
        <v>757</v>
      </c>
      <c r="I305" t="str">
        <f t="shared" si="4"/>
        <v>C18 - Verejná diskusia</v>
      </c>
    </row>
    <row r="306" spans="2:9" x14ac:dyDescent="0.25">
      <c r="B306" s="36" t="s">
        <v>164</v>
      </c>
      <c r="C306" s="37" t="s">
        <v>171</v>
      </c>
      <c r="D306" s="36" t="s">
        <v>624</v>
      </c>
      <c r="E306" s="36" t="s">
        <v>465</v>
      </c>
      <c r="F306" s="36" t="s">
        <v>57</v>
      </c>
      <c r="H306" t="s">
        <v>758</v>
      </c>
      <c r="I306" t="str">
        <f t="shared" si="4"/>
        <v>C19 - Vydanie publikačných výstupov</v>
      </c>
    </row>
    <row r="307" spans="2:9" x14ac:dyDescent="0.25">
      <c r="B307" s="36" t="s">
        <v>164</v>
      </c>
      <c r="C307" s="37" t="s">
        <v>171</v>
      </c>
      <c r="D307" s="36" t="s">
        <v>624</v>
      </c>
      <c r="E307" s="36" t="s">
        <v>330</v>
      </c>
      <c r="F307" s="36" t="s">
        <v>57</v>
      </c>
      <c r="H307" t="s">
        <v>759</v>
      </c>
      <c r="I307" t="str">
        <f t="shared" si="4"/>
        <v>C20 - Prezentačné a propagačné aktivity vo vzťahu k realizovanému projektu</v>
      </c>
    </row>
    <row r="308" spans="2:9" x14ac:dyDescent="0.25">
      <c r="B308" s="36" t="s">
        <v>164</v>
      </c>
      <c r="C308" s="37" t="s">
        <v>171</v>
      </c>
      <c r="D308" s="36" t="s">
        <v>625</v>
      </c>
      <c r="E308" s="36" t="s">
        <v>489</v>
      </c>
      <c r="F308" s="36" t="s">
        <v>466</v>
      </c>
      <c r="H308" t="s">
        <v>678</v>
      </c>
      <c r="I308" t="str">
        <f t="shared" si="4"/>
        <v>D01 - Spracovanie plánov/projektov budovanie ekostabilizačných prvkov v cezhraničnom území</v>
      </c>
    </row>
    <row r="309" spans="2:9" x14ac:dyDescent="0.25">
      <c r="B309" s="36" t="s">
        <v>164</v>
      </c>
      <c r="C309" s="37" t="s">
        <v>171</v>
      </c>
      <c r="D309" s="36" t="s">
        <v>625</v>
      </c>
      <c r="E309" s="36" t="s">
        <v>490</v>
      </c>
      <c r="F309" s="36" t="s">
        <v>498</v>
      </c>
      <c r="H309" t="s">
        <v>679</v>
      </c>
      <c r="I309" t="str">
        <f t="shared" si="4"/>
        <v>D02 - Budovanie ekostabilizačných prvkov v krajine</v>
      </c>
    </row>
    <row r="310" spans="2:9" x14ac:dyDescent="0.25">
      <c r="B310" s="36" t="s">
        <v>164</v>
      </c>
      <c r="C310" s="37" t="s">
        <v>171</v>
      </c>
      <c r="D310" s="36" t="s">
        <v>625</v>
      </c>
      <c r="E310" s="36" t="s">
        <v>491</v>
      </c>
      <c r="F310" s="36" t="s">
        <v>498</v>
      </c>
      <c r="H310" t="s">
        <v>680</v>
      </c>
      <c r="I310" t="str">
        <f t="shared" si="4"/>
        <v>D03 - Investície do obnovy častí prírodných stanovíšť za účelom rozšírení veľkosti chránenej oblasti, zväčšenie oblasti k hľadaní potravy, rozmnožovaní a odpočinku týchto druhov a za účelom uľahčenia ich migrovaní/rozšírení</v>
      </c>
    </row>
    <row r="311" spans="2:9" x14ac:dyDescent="0.25">
      <c r="B311" s="36" t="s">
        <v>164</v>
      </c>
      <c r="C311" s="37" t="s">
        <v>171</v>
      </c>
      <c r="D311" s="36" t="s">
        <v>625</v>
      </c>
      <c r="E311" s="36" t="s">
        <v>492</v>
      </c>
      <c r="F311" s="36" t="s">
        <v>498</v>
      </c>
      <c r="H311" t="s">
        <v>681</v>
      </c>
      <c r="I311" t="str">
        <f t="shared" si="4"/>
        <v>D04 - Investície do krajinných prvkov prispievajúcich k prispôsobení sa zmenám klímy lebo ich zmiernení v cezhraničnom regióne</v>
      </c>
    </row>
    <row r="312" spans="2:9" x14ac:dyDescent="0.25">
      <c r="B312" s="36" t="s">
        <v>164</v>
      </c>
      <c r="C312" s="37" t="s">
        <v>171</v>
      </c>
      <c r="D312" s="36" t="s">
        <v>625</v>
      </c>
      <c r="E312" s="36" t="s">
        <v>493</v>
      </c>
      <c r="F312" s="36" t="s">
        <v>498</v>
      </c>
      <c r="H312" t="s">
        <v>682</v>
      </c>
      <c r="I312" t="str">
        <f t="shared" si="4"/>
        <v>D05 - Investície do umelých prvkov zelenej infraštruktúry (ekodukty, ekomosty) v cezhraničnom  regióne</v>
      </c>
    </row>
    <row r="313" spans="2:9" x14ac:dyDescent="0.25">
      <c r="B313" s="36" t="s">
        <v>164</v>
      </c>
      <c r="C313" s="37" t="s">
        <v>171</v>
      </c>
      <c r="D313" s="36" t="s">
        <v>625</v>
      </c>
      <c r="E313" s="36" t="s">
        <v>494</v>
      </c>
      <c r="F313" s="36" t="s">
        <v>499</v>
      </c>
      <c r="H313" t="s">
        <v>683</v>
      </c>
      <c r="I313" t="str">
        <f t="shared" si="4"/>
        <v>D06 - Investície do multifunkčných oblastí s cieľom využívania pôdy</v>
      </c>
    </row>
    <row r="314" spans="2:9" x14ac:dyDescent="0.25">
      <c r="B314" s="36" t="s">
        <v>164</v>
      </c>
      <c r="C314" s="37" t="s">
        <v>171</v>
      </c>
      <c r="D314" s="36" t="s">
        <v>625</v>
      </c>
      <c r="E314" s="36" t="s">
        <v>486</v>
      </c>
      <c r="F314" s="36" t="s">
        <v>57</v>
      </c>
      <c r="H314" t="s">
        <v>684</v>
      </c>
      <c r="I314" t="str">
        <f t="shared" si="4"/>
        <v xml:space="preserve">D07 - Stretnutie projektového tímu </v>
      </c>
    </row>
    <row r="315" spans="2:9" x14ac:dyDescent="0.25">
      <c r="B315" s="36" t="s">
        <v>164</v>
      </c>
      <c r="C315" s="37" t="s">
        <v>171</v>
      </c>
      <c r="D315" s="36" t="s">
        <v>625</v>
      </c>
      <c r="E315" s="36" t="s">
        <v>495</v>
      </c>
      <c r="F315" s="36" t="s">
        <v>57</v>
      </c>
      <c r="H315" t="s">
        <v>685</v>
      </c>
      <c r="I315" t="str">
        <f t="shared" si="4"/>
        <v>D08 - Vytvorenie pracovného/expertného tímu v oblasti budovania ekostabilizačných prvkov v krajine a zelenej infraštruktúry</v>
      </c>
    </row>
    <row r="316" spans="2:9" x14ac:dyDescent="0.25">
      <c r="B316" s="36" t="s">
        <v>164</v>
      </c>
      <c r="C316" s="37" t="s">
        <v>171</v>
      </c>
      <c r="D316" s="36" t="s">
        <v>625</v>
      </c>
      <c r="E316" s="36" t="s">
        <v>361</v>
      </c>
      <c r="F316" s="36" t="s">
        <v>57</v>
      </c>
      <c r="H316" t="s">
        <v>686</v>
      </c>
      <c r="I316" t="str">
        <f t="shared" si="4"/>
        <v>D09 - Stretnutie pracovného/expertného  tímu</v>
      </c>
    </row>
    <row r="317" spans="2:9" x14ac:dyDescent="0.25">
      <c r="B317" s="36" t="s">
        <v>164</v>
      </c>
      <c r="C317" s="37" t="s">
        <v>171</v>
      </c>
      <c r="D317" s="36" t="s">
        <v>625</v>
      </c>
      <c r="E317" s="36" t="s">
        <v>496</v>
      </c>
      <c r="F317" s="36" t="s">
        <v>57</v>
      </c>
      <c r="H317" t="s">
        <v>687</v>
      </c>
      <c r="I317" t="str">
        <f t="shared" si="4"/>
        <v>D10 - Nákup pozemkov</v>
      </c>
    </row>
    <row r="318" spans="2:9" x14ac:dyDescent="0.25">
      <c r="B318" s="36" t="s">
        <v>164</v>
      </c>
      <c r="C318" s="37" t="s">
        <v>171</v>
      </c>
      <c r="D318" s="36" t="s">
        <v>625</v>
      </c>
      <c r="E318" s="36" t="s">
        <v>497</v>
      </c>
      <c r="F318" s="36" t="s">
        <v>57</v>
      </c>
      <c r="H318" t="s">
        <v>688</v>
      </c>
      <c r="I318" t="str">
        <f t="shared" si="4"/>
        <v>D11 - Projektová/stavebná dokumentácia</v>
      </c>
    </row>
    <row r="319" spans="2:9" x14ac:dyDescent="0.25">
      <c r="B319" s="36" t="s">
        <v>164</v>
      </c>
      <c r="C319" s="37" t="s">
        <v>171</v>
      </c>
      <c r="D319" s="36" t="s">
        <v>625</v>
      </c>
      <c r="E319" s="36" t="s">
        <v>330</v>
      </c>
      <c r="F319" s="36" t="s">
        <v>57</v>
      </c>
      <c r="H319" t="s">
        <v>689</v>
      </c>
      <c r="I319" t="str">
        <f t="shared" si="4"/>
        <v>D12 - Prezentačné a propagačné aktivity vo vzťahu k realizovanému projektu</v>
      </c>
    </row>
    <row r="320" spans="2:9" x14ac:dyDescent="0.25">
      <c r="B320" s="36" t="s">
        <v>164</v>
      </c>
      <c r="C320" s="37" t="s">
        <v>171</v>
      </c>
      <c r="D320" s="36" t="s">
        <v>626</v>
      </c>
      <c r="E320" s="36" t="s">
        <v>293</v>
      </c>
      <c r="F320" s="36" t="s">
        <v>466</v>
      </c>
      <c r="H320" t="s">
        <v>698</v>
      </c>
      <c r="I320" t="str">
        <f t="shared" si="4"/>
        <v>E01 - Tvorba kanálu/mechanizmu výmeny a zdieľania informácií a dát</v>
      </c>
    </row>
    <row r="321" spans="2:9" x14ac:dyDescent="0.25">
      <c r="B321" s="36" t="s">
        <v>164</v>
      </c>
      <c r="C321" s="37" t="s">
        <v>171</v>
      </c>
      <c r="D321" s="36" t="s">
        <v>626</v>
      </c>
      <c r="E321" s="36" t="s">
        <v>383</v>
      </c>
      <c r="F321" s="36" t="s">
        <v>466</v>
      </c>
      <c r="H321" t="s">
        <v>699</v>
      </c>
      <c r="I321" t="str">
        <f t="shared" si="4"/>
        <v>E02 - Vytvorenie/ zdieľanie spoločných metodík a hodnotenia</v>
      </c>
    </row>
    <row r="322" spans="2:9" x14ac:dyDescent="0.25">
      <c r="B322" s="36" t="s">
        <v>164</v>
      </c>
      <c r="C322" s="37" t="s">
        <v>171</v>
      </c>
      <c r="D322" s="36" t="s">
        <v>626</v>
      </c>
      <c r="E322" s="36" t="s">
        <v>392</v>
      </c>
      <c r="F322" s="36" t="s">
        <v>466</v>
      </c>
      <c r="H322" t="s">
        <v>700</v>
      </c>
      <c r="I322" t="str">
        <f t="shared" si="4"/>
        <v>E03 - Vytvorenie/ zdieľanie spoločných databází</v>
      </c>
    </row>
    <row r="323" spans="2:9" x14ac:dyDescent="0.25">
      <c r="B323" s="36" t="s">
        <v>164</v>
      </c>
      <c r="C323" s="37" t="s">
        <v>171</v>
      </c>
      <c r="D323" s="36" t="s">
        <v>626</v>
      </c>
      <c r="E323" s="36" t="s">
        <v>500</v>
      </c>
      <c r="F323" s="36" t="s">
        <v>466</v>
      </c>
      <c r="H323" t="s">
        <v>701</v>
      </c>
      <c r="I323" t="str">
        <f t="shared" si="4"/>
        <v>E04 - Vytvorenie spoločného riadiaceho/ manažérskeho systému</v>
      </c>
    </row>
    <row r="324" spans="2:9" x14ac:dyDescent="0.25">
      <c r="B324" s="36" t="s">
        <v>164</v>
      </c>
      <c r="C324" s="37" t="s">
        <v>171</v>
      </c>
      <c r="D324" s="36" t="s">
        <v>626</v>
      </c>
      <c r="E324" s="36" t="s">
        <v>501</v>
      </c>
      <c r="F324" s="36" t="s">
        <v>466</v>
      </c>
      <c r="H324" t="s">
        <v>702</v>
      </c>
      <c r="I324" t="str">
        <f t="shared" ref="I324:I387" si="5">CONCATENATE(H324," - ",E324)</f>
        <v>E05 - Spracovanie cezhraničných plánov riadenia/manažmentu prírodne hodnotných území ich vybraných častí a okolitého územia (vrátane chránených území)</v>
      </c>
    </row>
    <row r="325" spans="2:9" x14ac:dyDescent="0.25">
      <c r="B325" s="36" t="s">
        <v>164</v>
      </c>
      <c r="C325" s="37" t="s">
        <v>171</v>
      </c>
      <c r="D325" s="36" t="s">
        <v>626</v>
      </c>
      <c r="E325" s="36" t="s">
        <v>502</v>
      </c>
      <c r="F325" s="36" t="s">
        <v>466</v>
      </c>
      <c r="H325" t="s">
        <v>703</v>
      </c>
      <c r="I325" t="str">
        <f t="shared" si="5"/>
        <v>E06 - Spracovanie plánov lebo zásad starostlivosti o cezhraničné prírodne hodnotné územia</v>
      </c>
    </row>
    <row r="326" spans="2:9" x14ac:dyDescent="0.25">
      <c r="B326" s="36" t="s">
        <v>164</v>
      </c>
      <c r="C326" s="37" t="s">
        <v>171</v>
      </c>
      <c r="D326" s="36" t="s">
        <v>626</v>
      </c>
      <c r="E326" s="36" t="s">
        <v>503</v>
      </c>
      <c r="F326" s="36" t="s">
        <v>466</v>
      </c>
      <c r="H326" t="s">
        <v>704</v>
      </c>
      <c r="I326" t="str">
        <f t="shared" si="5"/>
        <v>E07 - Spracovanie súborov doporučených opatrení/záchranných programov v starostlivosti o cezhraničné prírodne hodnotné územia</v>
      </c>
    </row>
    <row r="327" spans="2:9" x14ac:dyDescent="0.25">
      <c r="B327" s="36" t="s">
        <v>164</v>
      </c>
      <c r="C327" s="37" t="s">
        <v>171</v>
      </c>
      <c r="D327" s="36" t="s">
        <v>626</v>
      </c>
      <c r="E327" s="36" t="s">
        <v>504</v>
      </c>
      <c r="F327" s="36" t="s">
        <v>466</v>
      </c>
      <c r="H327" t="s">
        <v>705</v>
      </c>
      <c r="I327" t="str">
        <f t="shared" si="5"/>
        <v>E08 - Realizácia spoločných cezhraničných plánov riadenia/manažmentu prírodne hodnotných území ich vybraných častí a okolitého územia (vrátane chránených území)</v>
      </c>
    </row>
    <row r="328" spans="2:9" x14ac:dyDescent="0.25">
      <c r="B328" s="36" t="s">
        <v>164</v>
      </c>
      <c r="C328" s="37" t="s">
        <v>171</v>
      </c>
      <c r="D328" s="36" t="s">
        <v>626</v>
      </c>
      <c r="E328" s="36" t="s">
        <v>486</v>
      </c>
      <c r="F328" s="36" t="s">
        <v>57</v>
      </c>
      <c r="H328" t="s">
        <v>706</v>
      </c>
      <c r="I328" t="str">
        <f t="shared" si="5"/>
        <v xml:space="preserve">E09 - Stretnutie projektového tímu </v>
      </c>
    </row>
    <row r="329" spans="2:9" x14ac:dyDescent="0.25">
      <c r="B329" s="36" t="s">
        <v>164</v>
      </c>
      <c r="C329" s="37" t="s">
        <v>171</v>
      </c>
      <c r="D329" s="36" t="s">
        <v>626</v>
      </c>
      <c r="E329" s="36" t="s">
        <v>505</v>
      </c>
      <c r="F329" s="36" t="s">
        <v>57</v>
      </c>
      <c r="H329" t="s">
        <v>707</v>
      </c>
      <c r="I329" t="str">
        <f t="shared" si="5"/>
        <v>E10 - Vytvorenie pracovného/expertného tímu v oblasti riadenia/managementu prírodne hodnotných území v cezhraničnom regióne</v>
      </c>
    </row>
    <row r="330" spans="2:9" x14ac:dyDescent="0.25">
      <c r="B330" s="36" t="s">
        <v>164</v>
      </c>
      <c r="C330" s="37" t="s">
        <v>171</v>
      </c>
      <c r="D330" s="36" t="s">
        <v>626</v>
      </c>
      <c r="E330" s="36" t="s">
        <v>344</v>
      </c>
      <c r="F330" s="36" t="s">
        <v>57</v>
      </c>
      <c r="H330" t="s">
        <v>708</v>
      </c>
      <c r="I330" t="str">
        <f t="shared" si="5"/>
        <v>E11 - Stretnutie pracovného/expertného tímu</v>
      </c>
    </row>
    <row r="331" spans="2:9" x14ac:dyDescent="0.25">
      <c r="B331" s="36" t="s">
        <v>164</v>
      </c>
      <c r="C331" s="37" t="s">
        <v>171</v>
      </c>
      <c r="D331" s="36" t="s">
        <v>626</v>
      </c>
      <c r="E331" s="36" t="s">
        <v>474</v>
      </c>
      <c r="F331" s="36" t="s">
        <v>57</v>
      </c>
      <c r="H331" t="s">
        <v>709</v>
      </c>
      <c r="I331" t="str">
        <f t="shared" si="5"/>
        <v>E12 - Zber informácií a dát</v>
      </c>
    </row>
    <row r="332" spans="2:9" x14ac:dyDescent="0.25">
      <c r="B332" s="36" t="s">
        <v>164</v>
      </c>
      <c r="C332" s="37" t="s">
        <v>171</v>
      </c>
      <c r="D332" s="36" t="s">
        <v>626</v>
      </c>
      <c r="E332" s="36" t="s">
        <v>475</v>
      </c>
      <c r="F332" s="36" t="s">
        <v>57</v>
      </c>
      <c r="H332" t="s">
        <v>751</v>
      </c>
      <c r="I332" t="str">
        <f t="shared" si="5"/>
        <v>E13 - Hodnotenie rizík</v>
      </c>
    </row>
    <row r="333" spans="2:9" x14ac:dyDescent="0.25">
      <c r="B333" s="36" t="s">
        <v>164</v>
      </c>
      <c r="C333" s="37" t="s">
        <v>171</v>
      </c>
      <c r="D333" s="36" t="s">
        <v>626</v>
      </c>
      <c r="E333" s="36" t="s">
        <v>462</v>
      </c>
      <c r="F333" s="36" t="s">
        <v>57</v>
      </c>
      <c r="H333" t="s">
        <v>760</v>
      </c>
      <c r="I333" t="str">
        <f t="shared" si="5"/>
        <v>E14 - Vyznačenie lokalít v terénu</v>
      </c>
    </row>
    <row r="334" spans="2:9" x14ac:dyDescent="0.25">
      <c r="B334" s="36" t="s">
        <v>164</v>
      </c>
      <c r="C334" s="37" t="s">
        <v>171</v>
      </c>
      <c r="D334" s="36" t="s">
        <v>626</v>
      </c>
      <c r="E334" s="36" t="s">
        <v>461</v>
      </c>
      <c r="F334" s="36" t="s">
        <v>57</v>
      </c>
      <c r="H334" t="s">
        <v>761</v>
      </c>
      <c r="I334" t="str">
        <f t="shared" si="5"/>
        <v>E15 - Terénny prieskum</v>
      </c>
    </row>
    <row r="335" spans="2:9" x14ac:dyDescent="0.25">
      <c r="B335" s="36" t="s">
        <v>164</v>
      </c>
      <c r="C335" s="37" t="s">
        <v>171</v>
      </c>
      <c r="D335" s="36" t="s">
        <v>626</v>
      </c>
      <c r="E335" s="36" t="s">
        <v>506</v>
      </c>
      <c r="F335" s="36" t="s">
        <v>57</v>
      </c>
      <c r="H335" t="s">
        <v>762</v>
      </c>
      <c r="I335" t="str">
        <f t="shared" si="5"/>
        <v>E16 - Poriadenie vybavení/ technológií nevyhnutného k realizácii spoločných cezhraničných plánov riadenia/manažmentu prírodne hodnotných území</v>
      </c>
    </row>
    <row r="336" spans="2:9" x14ac:dyDescent="0.25">
      <c r="B336" s="36" t="s">
        <v>164</v>
      </c>
      <c r="C336" s="37" t="s">
        <v>171</v>
      </c>
      <c r="D336" s="36" t="s">
        <v>626</v>
      </c>
      <c r="E336" s="36" t="s">
        <v>507</v>
      </c>
      <c r="F336" s="36" t="s">
        <v>57</v>
      </c>
      <c r="H336" t="s">
        <v>763</v>
      </c>
      <c r="I336" t="str">
        <f t="shared" si="5"/>
        <v>E17 - Realizácia investícií nevyhnutných pri realizácii spoločných cezhraničných plánov riadenia/manažmentu prírodne hodnotných území</v>
      </c>
    </row>
    <row r="337" spans="2:9" x14ac:dyDescent="0.25">
      <c r="B337" s="36" t="s">
        <v>164</v>
      </c>
      <c r="C337" s="37" t="s">
        <v>171</v>
      </c>
      <c r="D337" s="36" t="s">
        <v>626</v>
      </c>
      <c r="E337" s="36" t="s">
        <v>463</v>
      </c>
      <c r="F337" s="36" t="s">
        <v>57</v>
      </c>
      <c r="H337" t="s">
        <v>764</v>
      </c>
      <c r="I337" t="str">
        <f t="shared" si="5"/>
        <v>E18 - Realizácia spoločnej konferencie</v>
      </c>
    </row>
    <row r="338" spans="2:9" x14ac:dyDescent="0.25">
      <c r="B338" s="36" t="s">
        <v>164</v>
      </c>
      <c r="C338" s="37" t="s">
        <v>171</v>
      </c>
      <c r="D338" s="36" t="s">
        <v>626</v>
      </c>
      <c r="E338" s="36" t="s">
        <v>464</v>
      </c>
      <c r="F338" s="36" t="s">
        <v>57</v>
      </c>
      <c r="H338" t="s">
        <v>765</v>
      </c>
      <c r="I338" t="str">
        <f t="shared" si="5"/>
        <v>E19 - Verejná diskusia</v>
      </c>
    </row>
    <row r="339" spans="2:9" x14ac:dyDescent="0.25">
      <c r="B339" s="36" t="s">
        <v>164</v>
      </c>
      <c r="C339" s="37" t="s">
        <v>171</v>
      </c>
      <c r="D339" s="36" t="s">
        <v>626</v>
      </c>
      <c r="E339" s="36" t="s">
        <v>465</v>
      </c>
      <c r="F339" s="36" t="s">
        <v>57</v>
      </c>
      <c r="H339" t="s">
        <v>766</v>
      </c>
      <c r="I339" t="str">
        <f t="shared" si="5"/>
        <v>E20 - Vydanie publikačných výstupov</v>
      </c>
    </row>
    <row r="340" spans="2:9" x14ac:dyDescent="0.25">
      <c r="B340" s="36" t="s">
        <v>164</v>
      </c>
      <c r="C340" s="37" t="s">
        <v>171</v>
      </c>
      <c r="D340" s="36" t="s">
        <v>626</v>
      </c>
      <c r="E340" s="36" t="s">
        <v>330</v>
      </c>
      <c r="F340" s="36" t="s">
        <v>57</v>
      </c>
      <c r="H340" t="s">
        <v>767</v>
      </c>
      <c r="I340" t="str">
        <f t="shared" si="5"/>
        <v>E21 - Prezentačné a propagačné aktivity vo vzťahu k realizovanému projektu</v>
      </c>
    </row>
    <row r="341" spans="2:9" x14ac:dyDescent="0.25">
      <c r="B341" s="36" t="s">
        <v>164</v>
      </c>
      <c r="C341" s="37" t="s">
        <v>171</v>
      </c>
      <c r="D341" s="36" t="s">
        <v>627</v>
      </c>
      <c r="E341" s="36" t="s">
        <v>293</v>
      </c>
      <c r="F341" s="36" t="s">
        <v>466</v>
      </c>
      <c r="H341" t="s">
        <v>710</v>
      </c>
      <c r="I341" t="str">
        <f t="shared" si="5"/>
        <v>F01 - Tvorba kanálu/mechanizmu výmeny a zdieľania informácií a dát</v>
      </c>
    </row>
    <row r="342" spans="2:9" x14ac:dyDescent="0.25">
      <c r="B342" s="36" t="s">
        <v>164</v>
      </c>
      <c r="C342" s="37" t="s">
        <v>171</v>
      </c>
      <c r="D342" s="36" t="s">
        <v>627</v>
      </c>
      <c r="E342" s="36" t="s">
        <v>383</v>
      </c>
      <c r="F342" s="36" t="s">
        <v>466</v>
      </c>
      <c r="H342" t="s">
        <v>711</v>
      </c>
      <c r="I342" t="str">
        <f t="shared" si="5"/>
        <v>F02 - Vytvorenie/ zdieľanie spoločných metodík a hodnotenia</v>
      </c>
    </row>
    <row r="343" spans="2:9" x14ac:dyDescent="0.25">
      <c r="B343" s="36" t="s">
        <v>164</v>
      </c>
      <c r="C343" s="37" t="s">
        <v>171</v>
      </c>
      <c r="D343" s="36" t="s">
        <v>627</v>
      </c>
      <c r="E343" s="36" t="s">
        <v>384</v>
      </c>
      <c r="F343" s="36" t="s">
        <v>466</v>
      </c>
      <c r="H343" t="s">
        <v>712</v>
      </c>
      <c r="I343" t="str">
        <f t="shared" si="5"/>
        <v>F03 - Vytvorenie/ zdieľanie spoločných databáz</v>
      </c>
    </row>
    <row r="344" spans="2:9" x14ac:dyDescent="0.25">
      <c r="B344" s="36" t="s">
        <v>164</v>
      </c>
      <c r="C344" s="37" t="s">
        <v>171</v>
      </c>
      <c r="D344" s="36" t="s">
        <v>627</v>
      </c>
      <c r="E344" s="36" t="s">
        <v>508</v>
      </c>
      <c r="F344" s="36" t="s">
        <v>466</v>
      </c>
      <c r="H344" t="s">
        <v>713</v>
      </c>
      <c r="I344" t="str">
        <f t="shared" si="5"/>
        <v>F04 - Spracovanie spoločných štúdií /koncepcií/stratégií v oblasti starostlivosti a ochrany životného prostredia</v>
      </c>
    </row>
    <row r="345" spans="2:9" x14ac:dyDescent="0.25">
      <c r="B345" s="36" t="s">
        <v>164</v>
      </c>
      <c r="C345" s="37" t="s">
        <v>171</v>
      </c>
      <c r="D345" s="36" t="s">
        <v>627</v>
      </c>
      <c r="E345" s="36" t="s">
        <v>500</v>
      </c>
      <c r="F345" s="36" t="s">
        <v>57</v>
      </c>
      <c r="H345" t="s">
        <v>714</v>
      </c>
      <c r="I345" t="str">
        <f t="shared" si="5"/>
        <v>F05 - Vytvorenie spoločného riadiaceho/ manažérskeho systému</v>
      </c>
    </row>
    <row r="346" spans="2:9" x14ac:dyDescent="0.25">
      <c r="B346" s="36" t="s">
        <v>164</v>
      </c>
      <c r="C346" s="37" t="s">
        <v>171</v>
      </c>
      <c r="D346" s="36" t="s">
        <v>627</v>
      </c>
      <c r="E346" s="36" t="s">
        <v>486</v>
      </c>
      <c r="F346" s="36" t="s">
        <v>57</v>
      </c>
      <c r="H346" t="s">
        <v>715</v>
      </c>
      <c r="I346" t="str">
        <f t="shared" si="5"/>
        <v xml:space="preserve">F06 - Stretnutie projektového tímu </v>
      </c>
    </row>
    <row r="347" spans="2:9" x14ac:dyDescent="0.25">
      <c r="B347" s="36" t="s">
        <v>164</v>
      </c>
      <c r="C347" s="37" t="s">
        <v>171</v>
      </c>
      <c r="D347" s="36" t="s">
        <v>627</v>
      </c>
      <c r="E347" s="36" t="s">
        <v>509</v>
      </c>
      <c r="F347" s="36" t="s">
        <v>57</v>
      </c>
      <c r="H347" t="s">
        <v>716</v>
      </c>
      <c r="I347" t="str">
        <f t="shared" si="5"/>
        <v>F07 - Vytvorenie pracovného/expertného tímu v oblasti starostlivosti o cezhraničné prírodne významne územia</v>
      </c>
    </row>
    <row r="348" spans="2:9" x14ac:dyDescent="0.25">
      <c r="B348" s="36" t="s">
        <v>164</v>
      </c>
      <c r="C348" s="37" t="s">
        <v>171</v>
      </c>
      <c r="D348" s="36" t="s">
        <v>627</v>
      </c>
      <c r="E348" s="36" t="s">
        <v>361</v>
      </c>
      <c r="F348" s="36" t="s">
        <v>57</v>
      </c>
      <c r="H348" t="s">
        <v>717</v>
      </c>
      <c r="I348" t="str">
        <f t="shared" si="5"/>
        <v>F08 - Stretnutie pracovného/expertného  tímu</v>
      </c>
    </row>
    <row r="349" spans="2:9" x14ac:dyDescent="0.25">
      <c r="B349" s="36" t="s">
        <v>164</v>
      </c>
      <c r="C349" s="37" t="s">
        <v>171</v>
      </c>
      <c r="D349" s="36" t="s">
        <v>627</v>
      </c>
      <c r="E349" s="36" t="s">
        <v>474</v>
      </c>
      <c r="F349" s="36" t="s">
        <v>57</v>
      </c>
      <c r="H349" t="s">
        <v>718</v>
      </c>
      <c r="I349" t="str">
        <f t="shared" si="5"/>
        <v>F09 - Zber informácií a dát</v>
      </c>
    </row>
    <row r="350" spans="2:9" x14ac:dyDescent="0.25">
      <c r="B350" s="36" t="s">
        <v>164</v>
      </c>
      <c r="C350" s="37" t="s">
        <v>171</v>
      </c>
      <c r="D350" s="36" t="s">
        <v>627</v>
      </c>
      <c r="E350" s="36" t="s">
        <v>510</v>
      </c>
      <c r="F350" s="36" t="s">
        <v>57</v>
      </c>
      <c r="H350" t="s">
        <v>719</v>
      </c>
      <c r="I350" t="str">
        <f t="shared" si="5"/>
        <v>F10 - Aktivity na vytváranie väzieb a súčinnosti medzi výskumnými inštitúciami, organizáciami ochrany prírody a realizátormi ochrany prírody</v>
      </c>
    </row>
    <row r="351" spans="2:9" x14ac:dyDescent="0.25">
      <c r="B351" s="36" t="s">
        <v>164</v>
      </c>
      <c r="C351" s="37" t="s">
        <v>171</v>
      </c>
      <c r="D351" s="36" t="s">
        <v>627</v>
      </c>
      <c r="E351" s="36" t="s">
        <v>511</v>
      </c>
      <c r="F351" s="36" t="s">
        <v>57</v>
      </c>
      <c r="H351" t="s">
        <v>720</v>
      </c>
      <c r="I351" t="str">
        <f t="shared" si="5"/>
        <v>F11 - Nákup poradenských a expertných služieb v oblasti výskumu podporujúce zlepšenie cezhraničnej starostlivosti a ochrany o prírodne významné územia</v>
      </c>
    </row>
    <row r="352" spans="2:9" x14ac:dyDescent="0.25">
      <c r="B352" s="36" t="s">
        <v>164</v>
      </c>
      <c r="C352" s="37" t="s">
        <v>171</v>
      </c>
      <c r="D352" s="36" t="s">
        <v>627</v>
      </c>
      <c r="E352" s="36" t="s">
        <v>512</v>
      </c>
      <c r="F352" s="36" t="s">
        <v>57</v>
      </c>
      <c r="H352" t="s">
        <v>721</v>
      </c>
      <c r="I352" t="str">
        <f t="shared" si="5"/>
        <v>F12 - Realizácia spoločných výskumných aktivít v cezhraničnom priestore v oblasti starostlivosti a ochrany životného prostredia</v>
      </c>
    </row>
    <row r="353" spans="2:9" x14ac:dyDescent="0.25">
      <c r="B353" s="36" t="s">
        <v>164</v>
      </c>
      <c r="C353" s="37" t="s">
        <v>171</v>
      </c>
      <c r="D353" s="36" t="s">
        <v>627</v>
      </c>
      <c r="E353" s="36" t="s">
        <v>513</v>
      </c>
      <c r="F353" s="36" t="s">
        <v>57</v>
      </c>
      <c r="H353" t="s">
        <v>722</v>
      </c>
      <c r="I353" t="str">
        <f t="shared" si="5"/>
        <v>F13 - Poriadenie vybavenia nevyhnutného pre realizáciu spoločných výskumných aktivít</v>
      </c>
    </row>
    <row r="354" spans="2:9" x14ac:dyDescent="0.25">
      <c r="B354" s="36" t="s">
        <v>164</v>
      </c>
      <c r="C354" s="37" t="s">
        <v>171</v>
      </c>
      <c r="D354" s="36" t="s">
        <v>627</v>
      </c>
      <c r="E354" s="36" t="s">
        <v>514</v>
      </c>
      <c r="F354" s="36" t="s">
        <v>57</v>
      </c>
      <c r="H354" t="s">
        <v>723</v>
      </c>
      <c r="I354" t="str">
        <f t="shared" si="5"/>
        <v>F14 - Stavebné úpravy realizované v súvislosti s umiestnením a prevádzkou vybavenia/technológií pre realizáciu spoločných výskumných aktivít</v>
      </c>
    </row>
    <row r="355" spans="2:9" x14ac:dyDescent="0.25">
      <c r="B355" s="36" t="s">
        <v>164</v>
      </c>
      <c r="C355" s="37" t="s">
        <v>171</v>
      </c>
      <c r="D355" s="36" t="s">
        <v>627</v>
      </c>
      <c r="E355" s="36" t="s">
        <v>515</v>
      </c>
      <c r="F355" s="36" t="s">
        <v>57</v>
      </c>
      <c r="H355" t="s">
        <v>724</v>
      </c>
      <c r="I355" t="str">
        <f t="shared" si="5"/>
        <v>F15 - Projektová/realizačná dokumentácia</v>
      </c>
    </row>
    <row r="356" spans="2:9" x14ac:dyDescent="0.25">
      <c r="B356" s="36" t="s">
        <v>164</v>
      </c>
      <c r="C356" s="37" t="s">
        <v>171</v>
      </c>
      <c r="D356" s="36" t="s">
        <v>627</v>
      </c>
      <c r="E356" s="36" t="s">
        <v>463</v>
      </c>
      <c r="F356" s="36" t="s">
        <v>57</v>
      </c>
      <c r="H356" t="s">
        <v>725</v>
      </c>
      <c r="I356" t="str">
        <f t="shared" si="5"/>
        <v>F16 - Realizácia spoločnej konferencie</v>
      </c>
    </row>
    <row r="357" spans="2:9" x14ac:dyDescent="0.25">
      <c r="B357" s="36" t="s">
        <v>164</v>
      </c>
      <c r="C357" s="37" t="s">
        <v>171</v>
      </c>
      <c r="D357" s="36" t="s">
        <v>627</v>
      </c>
      <c r="E357" s="36" t="s">
        <v>464</v>
      </c>
      <c r="F357" s="36" t="s">
        <v>57</v>
      </c>
      <c r="H357" t="s">
        <v>726</v>
      </c>
      <c r="I357" t="str">
        <f t="shared" si="5"/>
        <v>F17 - Verejná diskusia</v>
      </c>
    </row>
    <row r="358" spans="2:9" x14ac:dyDescent="0.25">
      <c r="B358" s="36" t="s">
        <v>164</v>
      </c>
      <c r="C358" s="37" t="s">
        <v>171</v>
      </c>
      <c r="D358" s="36" t="s">
        <v>627</v>
      </c>
      <c r="E358" s="36" t="s">
        <v>465</v>
      </c>
      <c r="F358" s="36" t="s">
        <v>57</v>
      </c>
      <c r="H358" t="s">
        <v>727</v>
      </c>
      <c r="I358" t="str">
        <f t="shared" si="5"/>
        <v>F18 - Vydanie publikačných výstupov</v>
      </c>
    </row>
    <row r="359" spans="2:9" x14ac:dyDescent="0.25">
      <c r="B359" s="36" t="s">
        <v>164</v>
      </c>
      <c r="C359" s="37" t="s">
        <v>171</v>
      </c>
      <c r="D359" s="36" t="s">
        <v>627</v>
      </c>
      <c r="E359" s="36" t="s">
        <v>330</v>
      </c>
      <c r="F359" s="36" t="s">
        <v>57</v>
      </c>
      <c r="H359" t="s">
        <v>768</v>
      </c>
      <c r="I359" t="str">
        <f t="shared" si="5"/>
        <v>F19 - Prezentačné a propagačné aktivity vo vzťahu k realizovanému projektu</v>
      </c>
    </row>
    <row r="360" spans="2:9" x14ac:dyDescent="0.25">
      <c r="B360" s="36" t="s">
        <v>164</v>
      </c>
      <c r="C360" s="37" t="s">
        <v>171</v>
      </c>
      <c r="D360" s="36" t="s">
        <v>628</v>
      </c>
      <c r="E360" s="36" t="s">
        <v>293</v>
      </c>
      <c r="F360" s="36" t="s">
        <v>466</v>
      </c>
      <c r="H360" t="s">
        <v>728</v>
      </c>
      <c r="I360" t="str">
        <f t="shared" si="5"/>
        <v>G01 - Tvorba kanálu/mechanizmu výmeny a zdieľania informácií a dát</v>
      </c>
    </row>
    <row r="361" spans="2:9" x14ac:dyDescent="0.25">
      <c r="B361" s="36" t="s">
        <v>164</v>
      </c>
      <c r="C361" s="37" t="s">
        <v>171</v>
      </c>
      <c r="D361" s="36" t="s">
        <v>628</v>
      </c>
      <c r="E361" s="36" t="s">
        <v>516</v>
      </c>
      <c r="F361" s="36" t="s">
        <v>466</v>
      </c>
      <c r="H361" t="s">
        <v>729</v>
      </c>
      <c r="I361" t="str">
        <f t="shared" si="5"/>
        <v>G02 - Vytvorenie/zdieľanie spoločných metodík a hodnotenia</v>
      </c>
    </row>
    <row r="362" spans="2:9" x14ac:dyDescent="0.25">
      <c r="B362" s="36" t="s">
        <v>164</v>
      </c>
      <c r="C362" s="37" t="s">
        <v>171</v>
      </c>
      <c r="D362" s="36" t="s">
        <v>628</v>
      </c>
      <c r="E362" s="36" t="s">
        <v>517</v>
      </c>
      <c r="F362" s="36" t="s">
        <v>466</v>
      </c>
      <c r="H362" t="s">
        <v>730</v>
      </c>
      <c r="I362" t="str">
        <f t="shared" si="5"/>
        <v>G03 - Vytvorenie/zdieľanie spoločných databáz</v>
      </c>
    </row>
    <row r="363" spans="2:9" x14ac:dyDescent="0.25">
      <c r="B363" s="36" t="s">
        <v>164</v>
      </c>
      <c r="C363" s="37" t="s">
        <v>171</v>
      </c>
      <c r="D363" s="36" t="s">
        <v>628</v>
      </c>
      <c r="E363" s="36" t="s">
        <v>518</v>
      </c>
      <c r="F363" s="36" t="s">
        <v>57</v>
      </c>
      <c r="H363" t="s">
        <v>731</v>
      </c>
      <c r="I363" t="str">
        <f t="shared" si="5"/>
        <v>G04 - Vytvorenie spoločných riadiacich/manažérskych systémov</v>
      </c>
    </row>
    <row r="364" spans="2:9" x14ac:dyDescent="0.25">
      <c r="B364" s="36" t="s">
        <v>164</v>
      </c>
      <c r="C364" s="37" t="s">
        <v>171</v>
      </c>
      <c r="D364" s="36" t="s">
        <v>628</v>
      </c>
      <c r="E364" s="36" t="s">
        <v>519</v>
      </c>
      <c r="F364" s="36" t="s">
        <v>57</v>
      </c>
      <c r="H364" t="s">
        <v>732</v>
      </c>
      <c r="I364" t="str">
        <f t="shared" si="5"/>
        <v>G05 - Stretnutie projektového tímu</v>
      </c>
    </row>
    <row r="365" spans="2:9" x14ac:dyDescent="0.25">
      <c r="B365" s="36" t="s">
        <v>164</v>
      </c>
      <c r="C365" s="37" t="s">
        <v>171</v>
      </c>
      <c r="D365" s="36" t="s">
        <v>628</v>
      </c>
      <c r="E365" s="36" t="s">
        <v>458</v>
      </c>
      <c r="F365" s="36" t="s">
        <v>57</v>
      </c>
      <c r="H365" t="s">
        <v>733</v>
      </c>
      <c r="I365" t="str">
        <f t="shared" si="5"/>
        <v>G06 - Vytvorenie pracovného/expertného tímu v oblasti starostlivosti o cezhraničné prírodne územia</v>
      </c>
    </row>
    <row r="366" spans="2:9" x14ac:dyDescent="0.25">
      <c r="B366" s="36" t="s">
        <v>164</v>
      </c>
      <c r="C366" s="37" t="s">
        <v>171</v>
      </c>
      <c r="D366" s="36" t="s">
        <v>628</v>
      </c>
      <c r="E366" s="36" t="s">
        <v>520</v>
      </c>
      <c r="F366" s="36" t="s">
        <v>57</v>
      </c>
      <c r="H366" t="s">
        <v>734</v>
      </c>
      <c r="I366" t="str">
        <f t="shared" si="5"/>
        <v>G07 - Stretnutie pracovného /expertného tímu</v>
      </c>
    </row>
    <row r="367" spans="2:9" x14ac:dyDescent="0.25">
      <c r="B367" s="36" t="s">
        <v>164</v>
      </c>
      <c r="C367" s="37" t="s">
        <v>171</v>
      </c>
      <c r="D367" s="36" t="s">
        <v>628</v>
      </c>
      <c r="E367" s="36" t="s">
        <v>521</v>
      </c>
      <c r="F367" s="36" t="s">
        <v>57</v>
      </c>
      <c r="H367" t="s">
        <v>735</v>
      </c>
      <c r="I367" t="str">
        <f t="shared" si="5"/>
        <v>G08 - Realizácia okrúhlych stolov</v>
      </c>
    </row>
    <row r="368" spans="2:9" x14ac:dyDescent="0.25">
      <c r="B368" s="36" t="s">
        <v>164</v>
      </c>
      <c r="C368" s="37" t="s">
        <v>171</v>
      </c>
      <c r="D368" s="36" t="s">
        <v>628</v>
      </c>
      <c r="E368" s="36" t="s">
        <v>522</v>
      </c>
      <c r="F368" s="36" t="s">
        <v>57</v>
      </c>
      <c r="H368" t="s">
        <v>736</v>
      </c>
      <c r="I368" t="str">
        <f t="shared" si="5"/>
        <v>G09 - Realizácia vzdelávacích seminárov</v>
      </c>
    </row>
    <row r="369" spans="2:9" x14ac:dyDescent="0.25">
      <c r="B369" s="36" t="s">
        <v>164</v>
      </c>
      <c r="C369" s="37" t="s">
        <v>171</v>
      </c>
      <c r="D369" s="36" t="s">
        <v>628</v>
      </c>
      <c r="E369" s="36" t="s">
        <v>523</v>
      </c>
      <c r="F369" s="36" t="s">
        <v>57</v>
      </c>
      <c r="H369" t="s">
        <v>737</v>
      </c>
      <c r="I369" t="str">
        <f t="shared" si="5"/>
        <v>G10 - Realizácia spoločných konferencií</v>
      </c>
    </row>
    <row r="370" spans="2:9" x14ac:dyDescent="0.25">
      <c r="B370" s="36" t="s">
        <v>164</v>
      </c>
      <c r="C370" s="37" t="s">
        <v>171</v>
      </c>
      <c r="D370" s="36" t="s">
        <v>628</v>
      </c>
      <c r="E370" s="36" t="s">
        <v>524</v>
      </c>
      <c r="F370" s="36" t="s">
        <v>57</v>
      </c>
      <c r="H370" t="s">
        <v>738</v>
      </c>
      <c r="I370" t="str">
        <f t="shared" si="5"/>
        <v>G11 - Verejná prezentácia/debata</v>
      </c>
    </row>
    <row r="371" spans="2:9" x14ac:dyDescent="0.25">
      <c r="B371" s="36" t="s">
        <v>164</v>
      </c>
      <c r="C371" s="37" t="s">
        <v>171</v>
      </c>
      <c r="D371" s="36" t="s">
        <v>628</v>
      </c>
      <c r="E371" s="36" t="s">
        <v>474</v>
      </c>
      <c r="F371" s="36" t="s">
        <v>57</v>
      </c>
      <c r="H371" t="s">
        <v>739</v>
      </c>
      <c r="I371" t="str">
        <f t="shared" si="5"/>
        <v>G12 - Zber informácií a dát</v>
      </c>
    </row>
    <row r="372" spans="2:9" x14ac:dyDescent="0.25">
      <c r="B372" s="36" t="s">
        <v>164</v>
      </c>
      <c r="C372" s="37" t="s">
        <v>171</v>
      </c>
      <c r="D372" s="36" t="s">
        <v>628</v>
      </c>
      <c r="E372" s="36" t="s">
        <v>525</v>
      </c>
      <c r="F372" s="36" t="s">
        <v>57</v>
      </c>
      <c r="H372" t="s">
        <v>740</v>
      </c>
      <c r="I372" t="str">
        <f t="shared" si="5"/>
        <v>G13 - Vyznačenie lokalít</v>
      </c>
    </row>
    <row r="373" spans="2:9" x14ac:dyDescent="0.25">
      <c r="B373" s="36" t="s">
        <v>164</v>
      </c>
      <c r="C373" s="37" t="s">
        <v>171</v>
      </c>
      <c r="D373" s="36" t="s">
        <v>628</v>
      </c>
      <c r="E373" s="36" t="s">
        <v>526</v>
      </c>
      <c r="F373" s="36" t="s">
        <v>57</v>
      </c>
      <c r="H373" t="s">
        <v>741</v>
      </c>
      <c r="I373" t="str">
        <f t="shared" si="5"/>
        <v>G14 - Poriadené vybavení/technológií/zariadení nevyhnutného pre realizáciu monitoringu a vyhodnocovania stavu ŽP</v>
      </c>
    </row>
    <row r="374" spans="2:9" x14ac:dyDescent="0.25">
      <c r="B374" s="36" t="s">
        <v>164</v>
      </c>
      <c r="C374" s="37" t="s">
        <v>171</v>
      </c>
      <c r="D374" s="36" t="s">
        <v>628</v>
      </c>
      <c r="E374" s="36" t="s">
        <v>514</v>
      </c>
      <c r="F374" s="36" t="s">
        <v>57</v>
      </c>
      <c r="H374" t="s">
        <v>742</v>
      </c>
      <c r="I374" t="str">
        <f t="shared" si="5"/>
        <v>G15 - Stavebné úpravy realizované v súvislosti s umiestnením a prevádzkou vybavenia/technológií pre realizáciu spoločných výskumných aktivít</v>
      </c>
    </row>
    <row r="375" spans="2:9" x14ac:dyDescent="0.25">
      <c r="B375" s="36" t="s">
        <v>164</v>
      </c>
      <c r="C375" s="37" t="s">
        <v>171</v>
      </c>
      <c r="D375" s="36" t="s">
        <v>628</v>
      </c>
      <c r="E375" s="36" t="s">
        <v>527</v>
      </c>
      <c r="F375" s="36" t="s">
        <v>57</v>
      </c>
      <c r="H375" t="s">
        <v>743</v>
      </c>
      <c r="I375" t="str">
        <f t="shared" si="5"/>
        <v>G16 - Príprava projektovej/realizačnej dokumentácie</v>
      </c>
    </row>
    <row r="376" spans="2:9" x14ac:dyDescent="0.25">
      <c r="B376" s="36" t="s">
        <v>164</v>
      </c>
      <c r="C376" s="37" t="s">
        <v>171</v>
      </c>
      <c r="D376" s="36" t="s">
        <v>628</v>
      </c>
      <c r="E376" s="36" t="s">
        <v>465</v>
      </c>
      <c r="F376" s="36" t="s">
        <v>57</v>
      </c>
      <c r="H376" t="s">
        <v>769</v>
      </c>
      <c r="I376" t="str">
        <f t="shared" si="5"/>
        <v>G17 - Vydanie publikačných výstupov</v>
      </c>
    </row>
    <row r="377" spans="2:9" x14ac:dyDescent="0.25">
      <c r="B377" s="36" t="s">
        <v>164</v>
      </c>
      <c r="C377" s="37" t="s">
        <v>171</v>
      </c>
      <c r="D377" s="36" t="s">
        <v>628</v>
      </c>
      <c r="E377" s="36" t="s">
        <v>330</v>
      </c>
      <c r="F377" s="36" t="s">
        <v>57</v>
      </c>
      <c r="H377" t="s">
        <v>770</v>
      </c>
      <c r="I377" t="str">
        <f t="shared" si="5"/>
        <v>G18 - Prezentačné a propagačné aktivity vo vzťahu k realizovanému projektu</v>
      </c>
    </row>
    <row r="378" spans="2:9" x14ac:dyDescent="0.25">
      <c r="B378" s="36" t="s">
        <v>164</v>
      </c>
      <c r="C378" s="37" t="s">
        <v>171</v>
      </c>
      <c r="D378" s="36" t="s">
        <v>629</v>
      </c>
      <c r="E378" s="36" t="s">
        <v>528</v>
      </c>
      <c r="F378" s="36" t="s">
        <v>466</v>
      </c>
      <c r="H378" t="s">
        <v>771</v>
      </c>
      <c r="I378" t="str">
        <f t="shared" si="5"/>
        <v>H01 - Spracovanie spoločných plánov/ štúdií k téme aktivity</v>
      </c>
    </row>
    <row r="379" spans="2:9" x14ac:dyDescent="0.25">
      <c r="B379" s="36" t="s">
        <v>164</v>
      </c>
      <c r="C379" s="37" t="s">
        <v>171</v>
      </c>
      <c r="D379" s="36" t="s">
        <v>629</v>
      </c>
      <c r="E379" s="36" t="s">
        <v>529</v>
      </c>
      <c r="F379" s="36" t="s">
        <v>466</v>
      </c>
      <c r="H379" t="s">
        <v>772</v>
      </c>
      <c r="I379" t="str">
        <f t="shared" si="5"/>
        <v>H02 - Monitoring procesov eróznej ohrozenosti</v>
      </c>
    </row>
    <row r="380" spans="2:9" x14ac:dyDescent="0.25">
      <c r="B380" s="36" t="s">
        <v>164</v>
      </c>
      <c r="C380" s="37" t="s">
        <v>171</v>
      </c>
      <c r="D380" s="36" t="s">
        <v>629</v>
      </c>
      <c r="E380" s="36" t="s">
        <v>530</v>
      </c>
      <c r="F380" s="36" t="s">
        <v>466</v>
      </c>
      <c r="H380" t="s">
        <v>773</v>
      </c>
      <c r="I380" t="str">
        <f t="shared" si="5"/>
        <v>H03 - Vytvorenie spoločných informačných systémov</v>
      </c>
    </row>
    <row r="381" spans="2:9" x14ac:dyDescent="0.25">
      <c r="B381" s="36" t="s">
        <v>164</v>
      </c>
      <c r="C381" s="37" t="s">
        <v>171</v>
      </c>
      <c r="D381" s="36" t="s">
        <v>629</v>
      </c>
      <c r="E381" s="36" t="s">
        <v>531</v>
      </c>
      <c r="F381" s="36" t="s">
        <v>466</v>
      </c>
      <c r="H381" t="s">
        <v>774</v>
      </c>
      <c r="I381" t="str">
        <f t="shared" si="5"/>
        <v>H04 - Vytvorenie spoločných riadiacich a manažérskych systémov</v>
      </c>
    </row>
    <row r="382" spans="2:9" x14ac:dyDescent="0.25">
      <c r="B382" s="36" t="s">
        <v>164</v>
      </c>
      <c r="C382" s="37" t="s">
        <v>171</v>
      </c>
      <c r="D382" s="36" t="s">
        <v>629</v>
      </c>
      <c r="E382" s="36" t="s">
        <v>532</v>
      </c>
      <c r="F382" s="36" t="s">
        <v>498</v>
      </c>
      <c r="H382" t="s">
        <v>775</v>
      </c>
      <c r="I382" t="str">
        <f t="shared" si="5"/>
        <v>H05 - Vytvorenie komplexného protierózneho opatrenia</v>
      </c>
    </row>
    <row r="383" spans="2:9" x14ac:dyDescent="0.25">
      <c r="B383" s="36" t="s">
        <v>164</v>
      </c>
      <c r="C383" s="37" t="s">
        <v>171</v>
      </c>
      <c r="D383" s="36" t="s">
        <v>629</v>
      </c>
      <c r="E383" s="36" t="s">
        <v>533</v>
      </c>
      <c r="F383" s="36" t="s">
        <v>498</v>
      </c>
      <c r="H383" t="s">
        <v>776</v>
      </c>
      <c r="I383" t="str">
        <f t="shared" si="5"/>
        <v>H06 - Realizácia organizačných protieróznych opatrení  (vhodné umiestnenie rastlín, pásové pestovanie plodín, vhodný tvar a veľkosť pozemkov, vegetačné pásy, záchytné trávne pásy)</v>
      </c>
    </row>
    <row r="384" spans="2:9" x14ac:dyDescent="0.25">
      <c r="B384" s="36" t="s">
        <v>164</v>
      </c>
      <c r="C384" s="37" t="s">
        <v>171</v>
      </c>
      <c r="D384" s="36" t="s">
        <v>629</v>
      </c>
      <c r="E384" s="36" t="s">
        <v>534</v>
      </c>
      <c r="F384" s="36" t="s">
        <v>498</v>
      </c>
      <c r="H384" t="s">
        <v>777</v>
      </c>
      <c r="I384" t="str">
        <f t="shared" si="5"/>
        <v>H07 - Realizácia opatrení pre zvýšenie schopnosti zadržiavanie vody v pôde</v>
      </c>
    </row>
    <row r="385" spans="2:9" x14ac:dyDescent="0.25">
      <c r="B385" s="36" t="s">
        <v>164</v>
      </c>
      <c r="C385" s="37" t="s">
        <v>171</v>
      </c>
      <c r="D385" s="36" t="s">
        <v>629</v>
      </c>
      <c r="E385" s="36" t="s">
        <v>535</v>
      </c>
      <c r="F385" s="36" t="s">
        <v>498</v>
      </c>
      <c r="H385" t="s">
        <v>778</v>
      </c>
      <c r="I385" t="str">
        <f t="shared" si="5"/>
        <v>H08 - Koordinačné opatrenia s protipovodňovými plánmi</v>
      </c>
    </row>
    <row r="386" spans="2:9" x14ac:dyDescent="0.25">
      <c r="B386" s="36" t="s">
        <v>164</v>
      </c>
      <c r="C386" s="37" t="s">
        <v>171</v>
      </c>
      <c r="D386" s="36" t="s">
        <v>629</v>
      </c>
      <c r="E386" s="36" t="s">
        <v>536</v>
      </c>
      <c r="F386" s="36" t="s">
        <v>499</v>
      </c>
      <c r="H386" t="s">
        <v>779</v>
      </c>
      <c r="I386" t="str">
        <f t="shared" si="5"/>
        <v>H09 - Realizácia opatrení pre obnovu pôdotvorného procesu</v>
      </c>
    </row>
    <row r="387" spans="2:9" x14ac:dyDescent="0.25">
      <c r="B387" s="36" t="s">
        <v>164</v>
      </c>
      <c r="C387" s="37" t="s">
        <v>171</v>
      </c>
      <c r="D387" s="36" t="s">
        <v>629</v>
      </c>
      <c r="E387" s="36" t="s">
        <v>537</v>
      </c>
      <c r="F387" s="36" t="s">
        <v>499</v>
      </c>
      <c r="H387" t="s">
        <v>780</v>
      </c>
      <c r="I387" t="str">
        <f t="shared" si="5"/>
        <v>H10 - Realizácia agrotechnických a vegetačných protieróznych opatrení (pôdoochranná kultivácia, protierózna orba, protierózne satie kukurice, protierózna ochrana zemiakov)</v>
      </c>
    </row>
    <row r="388" spans="2:9" x14ac:dyDescent="0.25">
      <c r="B388" s="36" t="s">
        <v>164</v>
      </c>
      <c r="C388" s="37" t="s">
        <v>171</v>
      </c>
      <c r="D388" s="36" t="s">
        <v>629</v>
      </c>
      <c r="E388" s="36" t="s">
        <v>538</v>
      </c>
      <c r="F388" s="36" t="s">
        <v>499</v>
      </c>
      <c r="H388" t="s">
        <v>781</v>
      </c>
      <c r="I388" t="str">
        <f t="shared" ref="I388:I451" si="6">CONCATENATE(H388," - ",E388)</f>
        <v>H11 - Realizácia technických protieróznych opatrení (terénne urovnanie, průlehy, priekopy, terasy, hrádze, protierózne nádrže, protierózne cesty)</v>
      </c>
    </row>
    <row r="389" spans="2:9" x14ac:dyDescent="0.25">
      <c r="B389" s="36" t="s">
        <v>164</v>
      </c>
      <c r="C389" s="37" t="s">
        <v>171</v>
      </c>
      <c r="D389" s="36" t="s">
        <v>629</v>
      </c>
      <c r="E389" s="36" t="s">
        <v>539</v>
      </c>
      <c r="F389" s="36" t="s">
        <v>499</v>
      </c>
      <c r="H389" t="s">
        <v>782</v>
      </c>
      <c r="I389" t="str">
        <f t="shared" si="6"/>
        <v>H12 - Realizácia opatrení na kultiváciu/rekultiváciu pôdy</v>
      </c>
    </row>
    <row r="390" spans="2:9" x14ac:dyDescent="0.25">
      <c r="B390" s="36" t="s">
        <v>164</v>
      </c>
      <c r="C390" s="37" t="s">
        <v>171</v>
      </c>
      <c r="D390" s="36" t="s">
        <v>629</v>
      </c>
      <c r="E390" s="36" t="s">
        <v>519</v>
      </c>
      <c r="F390" s="36" t="s">
        <v>57</v>
      </c>
      <c r="H390" t="s">
        <v>783</v>
      </c>
      <c r="I390" t="str">
        <f t="shared" si="6"/>
        <v>H13 - Stretnutie projektového tímu</v>
      </c>
    </row>
    <row r="391" spans="2:9" x14ac:dyDescent="0.25">
      <c r="B391" s="36" t="s">
        <v>164</v>
      </c>
      <c r="C391" s="37" t="s">
        <v>171</v>
      </c>
      <c r="D391" s="36" t="s">
        <v>629</v>
      </c>
      <c r="E391" s="36" t="s">
        <v>520</v>
      </c>
      <c r="F391" s="36" t="s">
        <v>57</v>
      </c>
      <c r="H391" t="s">
        <v>784</v>
      </c>
      <c r="I391" t="str">
        <f t="shared" si="6"/>
        <v>H14 - Stretnutie pracovného /expertného tímu</v>
      </c>
    </row>
    <row r="392" spans="2:9" x14ac:dyDescent="0.25">
      <c r="B392" s="36" t="s">
        <v>164</v>
      </c>
      <c r="C392" s="37" t="s">
        <v>171</v>
      </c>
      <c r="D392" s="36" t="s">
        <v>629</v>
      </c>
      <c r="E392" s="36" t="s">
        <v>540</v>
      </c>
      <c r="F392" s="36" t="s">
        <v>57</v>
      </c>
      <c r="H392" t="s">
        <v>785</v>
      </c>
      <c r="I392" t="str">
        <f t="shared" si="6"/>
        <v>H15 - Definícia spoločných problémov a výziev v téme aktivity</v>
      </c>
    </row>
    <row r="393" spans="2:9" x14ac:dyDescent="0.25">
      <c r="B393" s="36" t="s">
        <v>164</v>
      </c>
      <c r="C393" s="37" t="s">
        <v>171</v>
      </c>
      <c r="D393" s="36" t="s">
        <v>629</v>
      </c>
      <c r="E393" s="36" t="s">
        <v>541</v>
      </c>
      <c r="F393" s="36" t="s">
        <v>57</v>
      </c>
      <c r="H393" t="s">
        <v>786</v>
      </c>
      <c r="I393" t="str">
        <f t="shared" si="6"/>
        <v>H16 - Spracovanie expertných posudkov/hodnotenie v téme aktivity</v>
      </c>
    </row>
    <row r="394" spans="2:9" x14ac:dyDescent="0.25">
      <c r="B394" s="36" t="s">
        <v>164</v>
      </c>
      <c r="C394" s="37" t="s">
        <v>171</v>
      </c>
      <c r="D394" s="36" t="s">
        <v>629</v>
      </c>
      <c r="E394" s="36" t="s">
        <v>521</v>
      </c>
      <c r="F394" s="36" t="s">
        <v>57</v>
      </c>
      <c r="H394" t="s">
        <v>787</v>
      </c>
      <c r="I394" t="str">
        <f t="shared" si="6"/>
        <v>H17 - Realizácia okrúhlych stolov</v>
      </c>
    </row>
    <row r="395" spans="2:9" x14ac:dyDescent="0.25">
      <c r="B395" s="36" t="s">
        <v>164</v>
      </c>
      <c r="C395" s="37" t="s">
        <v>171</v>
      </c>
      <c r="D395" s="36" t="s">
        <v>629</v>
      </c>
      <c r="E395" s="36" t="s">
        <v>522</v>
      </c>
      <c r="F395" s="36" t="s">
        <v>57</v>
      </c>
      <c r="H395" t="s">
        <v>788</v>
      </c>
      <c r="I395" t="str">
        <f t="shared" si="6"/>
        <v>H18 - Realizácia vzdelávacích seminárov</v>
      </c>
    </row>
    <row r="396" spans="2:9" x14ac:dyDescent="0.25">
      <c r="B396" s="36" t="s">
        <v>164</v>
      </c>
      <c r="C396" s="37" t="s">
        <v>171</v>
      </c>
      <c r="D396" s="36" t="s">
        <v>629</v>
      </c>
      <c r="E396" s="36" t="s">
        <v>523</v>
      </c>
      <c r="F396" s="36" t="s">
        <v>57</v>
      </c>
      <c r="H396" t="s">
        <v>789</v>
      </c>
      <c r="I396" t="str">
        <f t="shared" si="6"/>
        <v>H19 - Realizácia spoločných konferencií</v>
      </c>
    </row>
    <row r="397" spans="2:9" x14ac:dyDescent="0.25">
      <c r="B397" s="36" t="s">
        <v>164</v>
      </c>
      <c r="C397" s="37" t="s">
        <v>171</v>
      </c>
      <c r="D397" s="36" t="s">
        <v>629</v>
      </c>
      <c r="E397" s="36" t="s">
        <v>542</v>
      </c>
      <c r="F397" s="36" t="s">
        <v>57</v>
      </c>
      <c r="H397" t="s">
        <v>790</v>
      </c>
      <c r="I397" t="str">
        <f t="shared" si="6"/>
        <v>H20 - Verejná prezentácia</v>
      </c>
    </row>
    <row r="398" spans="2:9" x14ac:dyDescent="0.25">
      <c r="B398" s="36" t="s">
        <v>164</v>
      </c>
      <c r="C398" s="37" t="s">
        <v>171</v>
      </c>
      <c r="D398" s="36" t="s">
        <v>629</v>
      </c>
      <c r="E398" s="36" t="s">
        <v>543</v>
      </c>
      <c r="F398" s="36" t="s">
        <v>57</v>
      </c>
      <c r="H398" t="s">
        <v>791</v>
      </c>
      <c r="I398" t="str">
        <f t="shared" si="6"/>
        <v>H21 - Poriadenie zariadení</v>
      </c>
    </row>
    <row r="399" spans="2:9" x14ac:dyDescent="0.25">
      <c r="B399" s="36" t="s">
        <v>164</v>
      </c>
      <c r="C399" s="37" t="s">
        <v>171</v>
      </c>
      <c r="D399" s="36" t="s">
        <v>629</v>
      </c>
      <c r="E399" s="36" t="s">
        <v>544</v>
      </c>
      <c r="F399" s="36" t="s">
        <v>57</v>
      </c>
      <c r="H399" t="s">
        <v>792</v>
      </c>
      <c r="I399" t="str">
        <f t="shared" si="6"/>
        <v>H22 - Poriadenie vybavení</v>
      </c>
    </row>
    <row r="400" spans="2:9" x14ac:dyDescent="0.25">
      <c r="B400" s="36" t="s">
        <v>164</v>
      </c>
      <c r="C400" s="37" t="s">
        <v>171</v>
      </c>
      <c r="D400" s="36" t="s">
        <v>629</v>
      </c>
      <c r="E400" s="36" t="s">
        <v>545</v>
      </c>
      <c r="F400" s="36" t="s">
        <v>57</v>
      </c>
      <c r="H400" t="s">
        <v>793</v>
      </c>
      <c r="I400" t="str">
        <f t="shared" si="6"/>
        <v>H23 - Opatrenia publicity</v>
      </c>
    </row>
    <row r="401" spans="2:9" x14ac:dyDescent="0.25">
      <c r="B401" s="36" t="s">
        <v>165</v>
      </c>
      <c r="C401" s="37" t="s">
        <v>172</v>
      </c>
      <c r="D401" s="36" t="s">
        <v>630</v>
      </c>
      <c r="E401" s="36" t="s">
        <v>344</v>
      </c>
      <c r="F401" s="36" t="s">
        <v>554</v>
      </c>
      <c r="H401" t="s">
        <v>637</v>
      </c>
      <c r="I401" t="str">
        <f t="shared" si="6"/>
        <v>A01 - Stretnutie pracovného/expertného tímu</v>
      </c>
    </row>
    <row r="402" spans="2:9" x14ac:dyDescent="0.25">
      <c r="B402" s="36" t="s">
        <v>165</v>
      </c>
      <c r="C402" s="37" t="s">
        <v>172</v>
      </c>
      <c r="D402" s="36" t="s">
        <v>630</v>
      </c>
      <c r="E402" s="36" t="s">
        <v>546</v>
      </c>
      <c r="F402" s="36" t="s">
        <v>554</v>
      </c>
      <c r="H402" t="s">
        <v>638</v>
      </c>
      <c r="I402" t="str">
        <f t="shared" si="6"/>
        <v>A02 - Vytvorení spoločných plánov rozvoja</v>
      </c>
    </row>
    <row r="403" spans="2:9" x14ac:dyDescent="0.25">
      <c r="B403" s="36" t="s">
        <v>165</v>
      </c>
      <c r="C403" s="37" t="s">
        <v>172</v>
      </c>
      <c r="D403" s="36" t="s">
        <v>630</v>
      </c>
      <c r="E403" s="36" t="s">
        <v>547</v>
      </c>
      <c r="F403" s="36" t="s">
        <v>554</v>
      </c>
      <c r="H403" t="s">
        <v>639</v>
      </c>
      <c r="I403" t="str">
        <f t="shared" si="6"/>
        <v>A03 - Spracovanie spoločnej štúdie</v>
      </c>
    </row>
    <row r="404" spans="2:9" x14ac:dyDescent="0.25">
      <c r="B404" s="36" t="s">
        <v>165</v>
      </c>
      <c r="C404" s="37" t="s">
        <v>172</v>
      </c>
      <c r="D404" s="36" t="s">
        <v>630</v>
      </c>
      <c r="E404" s="36" t="s">
        <v>548</v>
      </c>
      <c r="F404" s="36" t="s">
        <v>554</v>
      </c>
      <c r="H404" t="s">
        <v>640</v>
      </c>
      <c r="I404" t="str">
        <f t="shared" si="6"/>
        <v>A04 - Spoločná konferencia/seminár</v>
      </c>
    </row>
    <row r="405" spans="2:9" x14ac:dyDescent="0.25">
      <c r="B405" s="36" t="s">
        <v>165</v>
      </c>
      <c r="C405" s="37" t="s">
        <v>172</v>
      </c>
      <c r="D405" s="36" t="s">
        <v>630</v>
      </c>
      <c r="E405" s="36" t="s">
        <v>549</v>
      </c>
      <c r="F405" s="36" t="s">
        <v>554</v>
      </c>
      <c r="H405" t="s">
        <v>641</v>
      </c>
      <c r="I405" t="str">
        <f t="shared" si="6"/>
        <v>A05 - Realizácia okrúhleho stola</v>
      </c>
    </row>
    <row r="406" spans="2:9" x14ac:dyDescent="0.25">
      <c r="B406" s="36" t="s">
        <v>165</v>
      </c>
      <c r="C406" s="37" t="s">
        <v>172</v>
      </c>
      <c r="D406" s="36" t="s">
        <v>630</v>
      </c>
      <c r="E406" s="36" t="s">
        <v>550</v>
      </c>
      <c r="F406" s="36" t="s">
        <v>554</v>
      </c>
      <c r="H406" t="s">
        <v>642</v>
      </c>
      <c r="I406" t="str">
        <f t="shared" si="6"/>
        <v>A06 - Tvorba spoločnej informačnej platformy</v>
      </c>
    </row>
    <row r="407" spans="2:9" x14ac:dyDescent="0.25">
      <c r="B407" s="36" t="s">
        <v>165</v>
      </c>
      <c r="C407" s="37" t="s">
        <v>172</v>
      </c>
      <c r="D407" s="36" t="s">
        <v>630</v>
      </c>
      <c r="E407" s="36" t="s">
        <v>531</v>
      </c>
      <c r="F407" s="36" t="s">
        <v>554</v>
      </c>
      <c r="H407" t="s">
        <v>643</v>
      </c>
      <c r="I407" t="str">
        <f t="shared" si="6"/>
        <v>A07 - Vytvorenie spoločných riadiacich a manažérskych systémov</v>
      </c>
    </row>
    <row r="408" spans="2:9" x14ac:dyDescent="0.25">
      <c r="B408" s="36" t="s">
        <v>165</v>
      </c>
      <c r="C408" s="37" t="s">
        <v>172</v>
      </c>
      <c r="D408" s="36" t="s">
        <v>630</v>
      </c>
      <c r="E408" s="36" t="s">
        <v>377</v>
      </c>
      <c r="F408" s="36" t="s">
        <v>57</v>
      </c>
      <c r="H408" t="s">
        <v>644</v>
      </c>
      <c r="I408" t="str">
        <f t="shared" si="6"/>
        <v>A08 - Spracovanie analytickej časti</v>
      </c>
    </row>
    <row r="409" spans="2:9" x14ac:dyDescent="0.25">
      <c r="B409" s="36" t="s">
        <v>165</v>
      </c>
      <c r="C409" s="37" t="s">
        <v>172</v>
      </c>
      <c r="D409" s="36" t="s">
        <v>630</v>
      </c>
      <c r="E409" s="36" t="s">
        <v>295</v>
      </c>
      <c r="F409" s="36" t="s">
        <v>57</v>
      </c>
      <c r="H409" t="s">
        <v>645</v>
      </c>
      <c r="I409" t="str">
        <f t="shared" si="6"/>
        <v>A09 - Dotazníkové šetrenie</v>
      </c>
    </row>
    <row r="410" spans="2:9" x14ac:dyDescent="0.25">
      <c r="B410" s="36" t="s">
        <v>165</v>
      </c>
      <c r="C410" s="37" t="s">
        <v>172</v>
      </c>
      <c r="D410" s="36" t="s">
        <v>630</v>
      </c>
      <c r="E410" s="36" t="s">
        <v>296</v>
      </c>
      <c r="F410" s="36" t="s">
        <v>57</v>
      </c>
      <c r="H410" t="s">
        <v>646</v>
      </c>
      <c r="I410" t="str">
        <f t="shared" si="6"/>
        <v>A10 - Zber dát</v>
      </c>
    </row>
    <row r="411" spans="2:9" x14ac:dyDescent="0.25">
      <c r="B411" s="36" t="s">
        <v>165</v>
      </c>
      <c r="C411" s="37" t="s">
        <v>172</v>
      </c>
      <c r="D411" s="36" t="s">
        <v>630</v>
      </c>
      <c r="E411" s="36" t="s">
        <v>551</v>
      </c>
      <c r="F411" s="36" t="s">
        <v>57</v>
      </c>
      <c r="H411" t="s">
        <v>647</v>
      </c>
      <c r="I411" t="str">
        <f t="shared" si="6"/>
        <v>A11 - Spracovanie strategickej časti</v>
      </c>
    </row>
    <row r="412" spans="2:9" x14ac:dyDescent="0.25">
      <c r="B412" s="36" t="s">
        <v>165</v>
      </c>
      <c r="C412" s="37" t="s">
        <v>172</v>
      </c>
      <c r="D412" s="36" t="s">
        <v>630</v>
      </c>
      <c r="E412" s="36" t="s">
        <v>552</v>
      </c>
      <c r="F412" s="36" t="s">
        <v>57</v>
      </c>
      <c r="H412" t="s">
        <v>648</v>
      </c>
      <c r="I412" t="str">
        <f t="shared" si="6"/>
        <v>A12 - Spracovanie expertných posudkov a hodnotení</v>
      </c>
    </row>
    <row r="413" spans="2:9" x14ac:dyDescent="0.25">
      <c r="B413" s="36" t="s">
        <v>165</v>
      </c>
      <c r="C413" s="37" t="s">
        <v>172</v>
      </c>
      <c r="D413" s="36" t="s">
        <v>630</v>
      </c>
      <c r="E413" s="36" t="s">
        <v>542</v>
      </c>
      <c r="F413" s="36" t="s">
        <v>57</v>
      </c>
      <c r="H413" t="s">
        <v>649</v>
      </c>
      <c r="I413" t="str">
        <f t="shared" si="6"/>
        <v>A13 - Verejná prezentácia</v>
      </c>
    </row>
    <row r="414" spans="2:9" x14ac:dyDescent="0.25">
      <c r="B414" s="36" t="s">
        <v>165</v>
      </c>
      <c r="C414" s="37" t="s">
        <v>172</v>
      </c>
      <c r="D414" s="36" t="s">
        <v>630</v>
      </c>
      <c r="E414" s="36" t="s">
        <v>553</v>
      </c>
      <c r="F414" s="36" t="s">
        <v>57</v>
      </c>
      <c r="H414" t="s">
        <v>650</v>
      </c>
      <c r="I414" t="str">
        <f t="shared" si="6"/>
        <v>A14 - Obstaranie vybavenia za účelom zaistenie prevádzky spoločných informačných platforiem a riadiacich a manažérskych systémov</v>
      </c>
    </row>
    <row r="415" spans="2:9" x14ac:dyDescent="0.25">
      <c r="B415" s="36" t="s">
        <v>165</v>
      </c>
      <c r="C415" s="37" t="s">
        <v>172</v>
      </c>
      <c r="D415" s="36" t="s">
        <v>630</v>
      </c>
      <c r="E415" s="36" t="s">
        <v>545</v>
      </c>
      <c r="F415" s="36" t="s">
        <v>57</v>
      </c>
      <c r="H415" t="s">
        <v>651</v>
      </c>
      <c r="I415" t="str">
        <f t="shared" si="6"/>
        <v>A15 - Opatrenia publicity</v>
      </c>
    </row>
    <row r="416" spans="2:9" x14ac:dyDescent="0.25">
      <c r="B416" s="36" t="s">
        <v>165</v>
      </c>
      <c r="C416" s="37" t="s">
        <v>172</v>
      </c>
      <c r="D416" s="36" t="s">
        <v>631</v>
      </c>
      <c r="E416" s="36" t="s">
        <v>414</v>
      </c>
      <c r="F416" s="36" t="s">
        <v>554</v>
      </c>
      <c r="H416" t="s">
        <v>654</v>
      </c>
      <c r="I416" t="str">
        <f t="shared" si="6"/>
        <v>B01 - Stretnutie pracovného tímu</v>
      </c>
    </row>
    <row r="417" spans="2:9" x14ac:dyDescent="0.25">
      <c r="B417" s="36" t="s">
        <v>165</v>
      </c>
      <c r="C417" s="37" t="s">
        <v>172</v>
      </c>
      <c r="D417" s="36" t="s">
        <v>631</v>
      </c>
      <c r="E417" s="36" t="s">
        <v>294</v>
      </c>
      <c r="F417" s="36" t="s">
        <v>554</v>
      </c>
      <c r="H417" t="s">
        <v>655</v>
      </c>
      <c r="I417" t="str">
        <f t="shared" si="6"/>
        <v>B02 - Definovanie spoločných tém, potrieb a problémov</v>
      </c>
    </row>
    <row r="418" spans="2:9" x14ac:dyDescent="0.25">
      <c r="B418" s="36" t="s">
        <v>165</v>
      </c>
      <c r="C418" s="37" t="s">
        <v>172</v>
      </c>
      <c r="D418" s="36" t="s">
        <v>631</v>
      </c>
      <c r="E418" s="36" t="s">
        <v>555</v>
      </c>
      <c r="F418" s="36" t="s">
        <v>554</v>
      </c>
      <c r="H418" t="s">
        <v>656</v>
      </c>
      <c r="I418" t="str">
        <f t="shared" si="6"/>
        <v>B03 - Vytvorenie spoločnej cezhraničnej databázy</v>
      </c>
    </row>
    <row r="419" spans="2:9" x14ac:dyDescent="0.25">
      <c r="B419" s="36" t="s">
        <v>165</v>
      </c>
      <c r="C419" s="37" t="s">
        <v>172</v>
      </c>
      <c r="D419" s="36" t="s">
        <v>631</v>
      </c>
      <c r="E419" s="36" t="s">
        <v>556</v>
      </c>
      <c r="F419" s="36" t="s">
        <v>554</v>
      </c>
      <c r="H419" t="s">
        <v>657</v>
      </c>
      <c r="I419" t="str">
        <f t="shared" si="6"/>
        <v xml:space="preserve">B04 - Usporiadanie spoločných aktivít v kulturno-rekreačnej/ športovej oblasti </v>
      </c>
    </row>
    <row r="420" spans="2:9" x14ac:dyDescent="0.25">
      <c r="B420" s="36" t="s">
        <v>165</v>
      </c>
      <c r="C420" s="37" t="s">
        <v>172</v>
      </c>
      <c r="D420" s="36" t="s">
        <v>631</v>
      </c>
      <c r="E420" s="36" t="s">
        <v>557</v>
      </c>
      <c r="F420" s="36" t="s">
        <v>554</v>
      </c>
      <c r="H420" t="s">
        <v>658</v>
      </c>
      <c r="I420" t="str">
        <f t="shared" si="6"/>
        <v>B05 - Usporiadanie spoločnej spoločenskej aktivity podporujúcej identitu a tradície</v>
      </c>
    </row>
    <row r="421" spans="2:9" x14ac:dyDescent="0.25">
      <c r="B421" s="36" t="s">
        <v>165</v>
      </c>
      <c r="C421" s="37" t="s">
        <v>172</v>
      </c>
      <c r="D421" s="36" t="s">
        <v>631</v>
      </c>
      <c r="E421" s="36" t="s">
        <v>558</v>
      </c>
      <c r="F421" s="36" t="s">
        <v>554</v>
      </c>
      <c r="H421" t="s">
        <v>659</v>
      </c>
      <c r="I421" t="str">
        <f t="shared" si="6"/>
        <v>B06 - Realizácia spoločných verejných vzdelávacích aktivít</v>
      </c>
    </row>
    <row r="422" spans="2:9" x14ac:dyDescent="0.25">
      <c r="B422" s="36" t="s">
        <v>165</v>
      </c>
      <c r="C422" s="37" t="s">
        <v>172</v>
      </c>
      <c r="D422" s="36" t="s">
        <v>631</v>
      </c>
      <c r="E422" s="36" t="s">
        <v>350</v>
      </c>
      <c r="F422" s="36" t="s">
        <v>554</v>
      </c>
      <c r="H422" t="s">
        <v>660</v>
      </c>
      <c r="I422" t="str">
        <f t="shared" si="6"/>
        <v>B07 - Príprava spoločných projektov</v>
      </c>
    </row>
    <row r="423" spans="2:9" x14ac:dyDescent="0.25">
      <c r="B423" s="36" t="s">
        <v>165</v>
      </c>
      <c r="C423" s="37" t="s">
        <v>172</v>
      </c>
      <c r="D423" s="36" t="s">
        <v>631</v>
      </c>
      <c r="E423" s="36" t="s">
        <v>559</v>
      </c>
      <c r="F423" s="36" t="s">
        <v>554</v>
      </c>
      <c r="H423" t="s">
        <v>661</v>
      </c>
      <c r="I423" t="str">
        <f t="shared" si="6"/>
        <v xml:space="preserve">B08 - Aktivita smerujúca k propagácii cezhraničnej spolupráce a spoločného územia (spoločné publikácie, internetové stránky) </v>
      </c>
    </row>
    <row r="424" spans="2:9" x14ac:dyDescent="0.25">
      <c r="B424" s="36" t="s">
        <v>165</v>
      </c>
      <c r="C424" s="37" t="s">
        <v>172</v>
      </c>
      <c r="D424" s="36" t="s">
        <v>631</v>
      </c>
      <c r="E424" s="36" t="s">
        <v>550</v>
      </c>
      <c r="F424" s="36" t="s">
        <v>554</v>
      </c>
      <c r="H424" t="s">
        <v>662</v>
      </c>
      <c r="I424" t="str">
        <f t="shared" si="6"/>
        <v>B09 - Tvorba spoločnej informačnej platformy</v>
      </c>
    </row>
    <row r="425" spans="2:9" x14ac:dyDescent="0.25">
      <c r="B425" s="36" t="s">
        <v>165</v>
      </c>
      <c r="C425" s="37" t="s">
        <v>172</v>
      </c>
      <c r="D425" s="36" t="s">
        <v>631</v>
      </c>
      <c r="E425" s="36" t="s">
        <v>560</v>
      </c>
      <c r="F425" s="36" t="s">
        <v>554</v>
      </c>
      <c r="H425" t="s">
        <v>663</v>
      </c>
      <c r="I425" t="str">
        <f t="shared" si="6"/>
        <v>B10 - Realizácia/ prepojenie spoločných informačných systémov, databáz s cieľom zlepšenia správy a ďalšieho rozvoja prihraničnej oblasti</v>
      </c>
    </row>
    <row r="426" spans="2:9" x14ac:dyDescent="0.25">
      <c r="B426" s="36" t="s">
        <v>165</v>
      </c>
      <c r="C426" s="37" t="s">
        <v>172</v>
      </c>
      <c r="D426" s="36" t="s">
        <v>631</v>
      </c>
      <c r="E426" s="36" t="s">
        <v>561</v>
      </c>
      <c r="F426" s="36" t="s">
        <v>57</v>
      </c>
      <c r="H426" t="s">
        <v>664</v>
      </c>
      <c r="I426" t="str">
        <f t="shared" si="6"/>
        <v>B11 - Realizácia školiaceho/vzdelávacieho  programu pre organizačné štruktúry v oblastiach efektívnej správy, vzdelávania, kultúrneho a prírodného dedičstva</v>
      </c>
    </row>
    <row r="427" spans="2:9" x14ac:dyDescent="0.25">
      <c r="B427" s="36" t="s">
        <v>165</v>
      </c>
      <c r="C427" s="37" t="s">
        <v>172</v>
      </c>
      <c r="D427" s="36" t="s">
        <v>631</v>
      </c>
      <c r="E427" s="36" t="s">
        <v>293</v>
      </c>
      <c r="F427" s="36" t="s">
        <v>57</v>
      </c>
      <c r="H427" t="s">
        <v>665</v>
      </c>
      <c r="I427" t="str">
        <f t="shared" si="6"/>
        <v>B12 - Tvorba kanálu/mechanizmu výmeny a zdieľania informácií a dát</v>
      </c>
    </row>
    <row r="428" spans="2:9" x14ac:dyDescent="0.25">
      <c r="B428" s="36" t="s">
        <v>165</v>
      </c>
      <c r="C428" s="37" t="s">
        <v>172</v>
      </c>
      <c r="D428" s="36" t="s">
        <v>631</v>
      </c>
      <c r="E428" s="36" t="s">
        <v>330</v>
      </c>
      <c r="F428" s="36" t="s">
        <v>57</v>
      </c>
      <c r="H428" t="s">
        <v>666</v>
      </c>
      <c r="I428" t="str">
        <f t="shared" si="6"/>
        <v>B13 - Prezentačné a propagačné aktivity vo vzťahu k realizovanému projektu</v>
      </c>
    </row>
    <row r="429" spans="2:9" x14ac:dyDescent="0.25">
      <c r="B429" s="36" t="s">
        <v>165</v>
      </c>
      <c r="C429" s="37" t="s">
        <v>172</v>
      </c>
      <c r="D429" s="36" t="s">
        <v>631</v>
      </c>
      <c r="E429" s="36" t="s">
        <v>562</v>
      </c>
      <c r="F429" s="36" t="s">
        <v>57</v>
      </c>
      <c r="H429" t="s">
        <v>667</v>
      </c>
      <c r="I429" t="str">
        <f t="shared" si="6"/>
        <v xml:space="preserve">B14 - Obstaranie vybavenia v súvislosti s realizáciou aktivít k zvyšovaní inštitucionálnych kapacít a zručností organizačných štruktúr v oblastiach efektívnej správy, vzdelávania, kultúrneho a prírodného dedičstva </v>
      </c>
    </row>
    <row r="430" spans="2:9" x14ac:dyDescent="0.25">
      <c r="B430" s="36" t="s">
        <v>165</v>
      </c>
      <c r="C430" s="37" t="s">
        <v>172</v>
      </c>
      <c r="D430" s="36" t="s">
        <v>631</v>
      </c>
      <c r="E430" s="36" t="s">
        <v>404</v>
      </c>
      <c r="F430" s="36" t="s">
        <v>57</v>
      </c>
      <c r="H430" t="s">
        <v>668</v>
      </c>
      <c r="I430" t="str">
        <f t="shared" si="6"/>
        <v>B15 - Spracovaní realizačnej/projektovej dokumentácie</v>
      </c>
    </row>
    <row r="431" spans="2:9" x14ac:dyDescent="0.25">
      <c r="B431" s="36" t="s">
        <v>165</v>
      </c>
      <c r="C431" s="37" t="s">
        <v>172</v>
      </c>
      <c r="D431" s="36" t="s">
        <v>631</v>
      </c>
      <c r="E431" s="36" t="s">
        <v>563</v>
      </c>
      <c r="F431" s="36" t="s">
        <v>57</v>
      </c>
      <c r="H431" t="s">
        <v>669</v>
      </c>
      <c r="I431" t="str">
        <f t="shared" si="6"/>
        <v>B16 - Stavebné úpravy realizované v súvislosti s realizáciou s umiestnením a prevádzkou vybavenia</v>
      </c>
    </row>
    <row r="432" spans="2:9" x14ac:dyDescent="0.25">
      <c r="B432" s="36" t="s">
        <v>165</v>
      </c>
      <c r="C432" s="37" t="s">
        <v>172</v>
      </c>
      <c r="D432" s="36" t="s">
        <v>631</v>
      </c>
      <c r="E432" s="36" t="s">
        <v>564</v>
      </c>
      <c r="F432" s="36" t="s">
        <v>57</v>
      </c>
      <c r="H432" t="s">
        <v>670</v>
      </c>
      <c r="I432" t="str">
        <f t="shared" si="6"/>
        <v>B17 - Obstaranie vybavenia</v>
      </c>
    </row>
    <row r="433" spans="2:9" x14ac:dyDescent="0.25">
      <c r="B433" s="36" t="s">
        <v>165</v>
      </c>
      <c r="C433" s="37" t="s">
        <v>172</v>
      </c>
      <c r="D433" s="36" t="s">
        <v>632</v>
      </c>
      <c r="E433" s="36" t="s">
        <v>414</v>
      </c>
      <c r="F433" s="36" t="s">
        <v>554</v>
      </c>
      <c r="H433" t="s">
        <v>672</v>
      </c>
      <c r="I433" t="str">
        <f t="shared" si="6"/>
        <v>C01 - Stretnutie pracovného tímu</v>
      </c>
    </row>
    <row r="434" spans="2:9" x14ac:dyDescent="0.25">
      <c r="B434" s="36" t="s">
        <v>165</v>
      </c>
      <c r="C434" s="37" t="s">
        <v>172</v>
      </c>
      <c r="D434" s="36" t="s">
        <v>632</v>
      </c>
      <c r="E434" s="36" t="s">
        <v>294</v>
      </c>
      <c r="F434" s="36" t="s">
        <v>554</v>
      </c>
      <c r="H434" t="s">
        <v>673</v>
      </c>
      <c r="I434" t="str">
        <f t="shared" si="6"/>
        <v>C02 - Definovanie spoločných tém, potrieb a problémov</v>
      </c>
    </row>
    <row r="435" spans="2:9" x14ac:dyDescent="0.25">
      <c r="B435" s="36" t="s">
        <v>165</v>
      </c>
      <c r="C435" s="37" t="s">
        <v>172</v>
      </c>
      <c r="D435" s="36" t="s">
        <v>632</v>
      </c>
      <c r="E435" s="36" t="s">
        <v>565</v>
      </c>
      <c r="F435" s="36" t="s">
        <v>554</v>
      </c>
      <c r="H435" t="s">
        <v>674</v>
      </c>
      <c r="I435" t="str">
        <f t="shared" si="6"/>
        <v>C03 - Spracovanie spoločného plánu rozvoja spolupráce</v>
      </c>
    </row>
    <row r="436" spans="2:9" x14ac:dyDescent="0.25">
      <c r="B436" s="36" t="s">
        <v>165</v>
      </c>
      <c r="C436" s="37" t="s">
        <v>172</v>
      </c>
      <c r="D436" s="36" t="s">
        <v>632</v>
      </c>
      <c r="E436" s="36" t="s">
        <v>566</v>
      </c>
      <c r="F436" s="36" t="s">
        <v>554</v>
      </c>
      <c r="H436" t="s">
        <v>675</v>
      </c>
      <c r="I436" t="str">
        <f t="shared" si="6"/>
        <v>C04 - Usporiadanie spoločnej prezentačnej aktivity</v>
      </c>
    </row>
    <row r="437" spans="2:9" x14ac:dyDescent="0.25">
      <c r="B437" s="36" t="s">
        <v>165</v>
      </c>
      <c r="C437" s="37" t="s">
        <v>172</v>
      </c>
      <c r="D437" s="36" t="s">
        <v>632</v>
      </c>
      <c r="E437" s="36" t="s">
        <v>557</v>
      </c>
      <c r="F437" s="36" t="s">
        <v>554</v>
      </c>
      <c r="H437" t="s">
        <v>676</v>
      </c>
      <c r="I437" t="str">
        <f t="shared" si="6"/>
        <v>C05 - Usporiadanie spoločnej spoločenskej aktivity podporujúcej identitu a tradície</v>
      </c>
    </row>
    <row r="438" spans="2:9" x14ac:dyDescent="0.25">
      <c r="B438" s="36" t="s">
        <v>165</v>
      </c>
      <c r="C438" s="37" t="s">
        <v>172</v>
      </c>
      <c r="D438" s="36" t="s">
        <v>632</v>
      </c>
      <c r="E438" s="36" t="s">
        <v>567</v>
      </c>
      <c r="F438" s="36" t="s">
        <v>554</v>
      </c>
      <c r="H438" t="s">
        <v>677</v>
      </c>
      <c r="I438" t="str">
        <f t="shared" si="6"/>
        <v>C06 - Usporiadanie spoločných konzultácií</v>
      </c>
    </row>
    <row r="439" spans="2:9" x14ac:dyDescent="0.25">
      <c r="B439" s="36" t="s">
        <v>165</v>
      </c>
      <c r="C439" s="37" t="s">
        <v>172</v>
      </c>
      <c r="D439" s="36" t="s">
        <v>632</v>
      </c>
      <c r="E439" s="36" t="s">
        <v>568</v>
      </c>
      <c r="F439" s="36" t="s">
        <v>554</v>
      </c>
      <c r="H439" t="s">
        <v>744</v>
      </c>
      <c r="I439" t="str">
        <f t="shared" si="6"/>
        <v>C07 - Usporiadanie spoločného školenia</v>
      </c>
    </row>
    <row r="440" spans="2:9" x14ac:dyDescent="0.25">
      <c r="B440" s="36" t="s">
        <v>165</v>
      </c>
      <c r="C440" s="37" t="s">
        <v>172</v>
      </c>
      <c r="D440" s="36" t="s">
        <v>632</v>
      </c>
      <c r="E440" s="36" t="s">
        <v>569</v>
      </c>
      <c r="F440" s="36" t="s">
        <v>554</v>
      </c>
      <c r="H440" t="s">
        <v>745</v>
      </c>
      <c r="I440" t="str">
        <f t="shared" si="6"/>
        <v>C08 - Usporiadanie spoločnej konferencie</v>
      </c>
    </row>
    <row r="441" spans="2:9" x14ac:dyDescent="0.25">
      <c r="B441" s="36" t="s">
        <v>165</v>
      </c>
      <c r="C441" s="37" t="s">
        <v>172</v>
      </c>
      <c r="D441" s="36" t="s">
        <v>632</v>
      </c>
      <c r="E441" s="36" t="s">
        <v>570</v>
      </c>
      <c r="F441" s="36" t="s">
        <v>554</v>
      </c>
      <c r="H441" t="s">
        <v>746</v>
      </c>
      <c r="I441" t="str">
        <f t="shared" si="6"/>
        <v>C09 - Spoločné propagačné aktivity</v>
      </c>
    </row>
    <row r="442" spans="2:9" x14ac:dyDescent="0.25">
      <c r="B442" s="36" t="s">
        <v>165</v>
      </c>
      <c r="C442" s="37" t="s">
        <v>172</v>
      </c>
      <c r="D442" s="36" t="s">
        <v>632</v>
      </c>
      <c r="E442" s="36" t="s">
        <v>571</v>
      </c>
      <c r="F442" s="36" t="s">
        <v>554</v>
      </c>
      <c r="H442" t="s">
        <v>747</v>
      </c>
      <c r="I442" t="str">
        <f t="shared" si="6"/>
        <v>C10 - Vyhľadávanie spoločných príležitostí a kontaktov</v>
      </c>
    </row>
    <row r="443" spans="2:9" x14ac:dyDescent="0.25">
      <c r="B443" s="36" t="s">
        <v>165</v>
      </c>
      <c r="C443" s="37" t="s">
        <v>172</v>
      </c>
      <c r="D443" s="36" t="s">
        <v>632</v>
      </c>
      <c r="E443" s="36" t="s">
        <v>572</v>
      </c>
      <c r="F443" s="36" t="s">
        <v>554</v>
      </c>
      <c r="H443" t="s">
        <v>748</v>
      </c>
      <c r="I443" t="str">
        <f t="shared" si="6"/>
        <v>C11 - Spoločná príprava projektov</v>
      </c>
    </row>
    <row r="444" spans="2:9" x14ac:dyDescent="0.25">
      <c r="B444" s="36" t="s">
        <v>165</v>
      </c>
      <c r="C444" s="37" t="s">
        <v>172</v>
      </c>
      <c r="D444" s="36" t="s">
        <v>632</v>
      </c>
      <c r="E444" s="36" t="s">
        <v>573</v>
      </c>
      <c r="F444" s="36" t="s">
        <v>554</v>
      </c>
      <c r="H444" t="s">
        <v>749</v>
      </c>
      <c r="I444" t="str">
        <f t="shared" si="6"/>
        <v>C12 - Spracovaní spoločnej databázy</v>
      </c>
    </row>
    <row r="445" spans="2:9" x14ac:dyDescent="0.25">
      <c r="B445" s="36" t="s">
        <v>165</v>
      </c>
      <c r="C445" s="37" t="s">
        <v>172</v>
      </c>
      <c r="D445" s="36" t="s">
        <v>632</v>
      </c>
      <c r="E445" s="36" t="s">
        <v>558</v>
      </c>
      <c r="F445" s="36" t="s">
        <v>554</v>
      </c>
      <c r="H445" t="s">
        <v>750</v>
      </c>
      <c r="I445" t="str">
        <f t="shared" si="6"/>
        <v>C13 - Realizácia spoločných verejných vzdelávacích aktivít</v>
      </c>
    </row>
    <row r="446" spans="2:9" x14ac:dyDescent="0.25">
      <c r="B446" s="36" t="s">
        <v>165</v>
      </c>
      <c r="C446" s="37" t="s">
        <v>172</v>
      </c>
      <c r="D446" s="36" t="s">
        <v>632</v>
      </c>
      <c r="E446" s="36" t="s">
        <v>574</v>
      </c>
      <c r="F446" s="36" t="s">
        <v>554</v>
      </c>
      <c r="H446" t="s">
        <v>753</v>
      </c>
      <c r="I446" t="str">
        <f t="shared" si="6"/>
        <v>C14 - Realizácia výmennej stáže /pobytu</v>
      </c>
    </row>
    <row r="447" spans="2:9" x14ac:dyDescent="0.25">
      <c r="B447" s="36" t="s">
        <v>165</v>
      </c>
      <c r="C447" s="37" t="s">
        <v>172</v>
      </c>
      <c r="D447" s="36" t="s">
        <v>632</v>
      </c>
      <c r="E447" s="36" t="s">
        <v>575</v>
      </c>
      <c r="F447" s="36" t="s">
        <v>554</v>
      </c>
      <c r="H447" t="s">
        <v>754</v>
      </c>
      <c r="I447" t="str">
        <f t="shared" si="6"/>
        <v>C15 - Spracovanie spoločných metodík/pracovných materiálov</v>
      </c>
    </row>
    <row r="448" spans="2:9" x14ac:dyDescent="0.25">
      <c r="B448" s="36" t="s">
        <v>165</v>
      </c>
      <c r="C448" s="37" t="s">
        <v>172</v>
      </c>
      <c r="D448" s="36" t="s">
        <v>632</v>
      </c>
      <c r="E448" s="36" t="s">
        <v>576</v>
      </c>
      <c r="F448" s="36" t="s">
        <v>554</v>
      </c>
      <c r="H448" t="s">
        <v>755</v>
      </c>
      <c r="I448" t="str">
        <f t="shared" si="6"/>
        <v>C16 - Vytvorenie spoločného riadiaceho a manažérskeho systému</v>
      </c>
    </row>
    <row r="449" spans="2:9" x14ac:dyDescent="0.25">
      <c r="B449" s="36" t="s">
        <v>165</v>
      </c>
      <c r="C449" s="37" t="s">
        <v>172</v>
      </c>
      <c r="D449" s="36" t="s">
        <v>632</v>
      </c>
      <c r="E449" s="36" t="s">
        <v>549</v>
      </c>
      <c r="F449" s="36" t="s">
        <v>554</v>
      </c>
      <c r="H449" t="s">
        <v>756</v>
      </c>
      <c r="I449" t="str">
        <f t="shared" si="6"/>
        <v>C17 - Realizácia okrúhleho stola</v>
      </c>
    </row>
    <row r="450" spans="2:9" x14ac:dyDescent="0.25">
      <c r="B450" s="36" t="s">
        <v>165</v>
      </c>
      <c r="C450" s="37" t="s">
        <v>172</v>
      </c>
      <c r="D450" s="36" t="s">
        <v>632</v>
      </c>
      <c r="E450" s="36" t="s">
        <v>559</v>
      </c>
      <c r="F450" s="36" t="s">
        <v>554</v>
      </c>
      <c r="H450" t="s">
        <v>757</v>
      </c>
      <c r="I450" t="str">
        <f t="shared" si="6"/>
        <v xml:space="preserve">C18 - Aktivita smerujúca k propagácii cezhraničnej spolupráce a spoločného územia (spoločné publikácie, internetové stránky) </v>
      </c>
    </row>
    <row r="451" spans="2:9" x14ac:dyDescent="0.25">
      <c r="B451" s="36" t="s">
        <v>165</v>
      </c>
      <c r="C451" s="37" t="s">
        <v>172</v>
      </c>
      <c r="D451" s="36" t="s">
        <v>632</v>
      </c>
      <c r="E451" s="36" t="s">
        <v>550</v>
      </c>
      <c r="F451" s="36" t="s">
        <v>554</v>
      </c>
      <c r="H451" t="s">
        <v>758</v>
      </c>
      <c r="I451" t="str">
        <f t="shared" si="6"/>
        <v>C19 - Tvorba spoločnej informačnej platformy</v>
      </c>
    </row>
    <row r="452" spans="2:9" x14ac:dyDescent="0.25">
      <c r="B452" s="36" t="s">
        <v>165</v>
      </c>
      <c r="C452" s="37" t="s">
        <v>172</v>
      </c>
      <c r="D452" s="36" t="s">
        <v>632</v>
      </c>
      <c r="E452" s="36" t="s">
        <v>293</v>
      </c>
      <c r="F452" s="36" t="s">
        <v>554</v>
      </c>
      <c r="H452" t="s">
        <v>759</v>
      </c>
      <c r="I452" t="str">
        <f t="shared" ref="I452:I481" si="7">CONCATENATE(H452," - ",E452)</f>
        <v>C20 - Tvorba kanálu/mechanizmu výmeny a zdieľania informácií a dát</v>
      </c>
    </row>
    <row r="453" spans="2:9" x14ac:dyDescent="0.25">
      <c r="B453" s="36" t="s">
        <v>165</v>
      </c>
      <c r="C453" s="37" t="s">
        <v>172</v>
      </c>
      <c r="D453" s="36" t="s">
        <v>632</v>
      </c>
      <c r="E453" s="36" t="s">
        <v>560</v>
      </c>
      <c r="F453" s="36" t="s">
        <v>554</v>
      </c>
      <c r="H453" t="s">
        <v>794</v>
      </c>
      <c r="I453" t="str">
        <f t="shared" si="7"/>
        <v>C21 - Realizácia/ prepojenie spoločných informačných systémov, databáz s cieľom zlepšenia správy a ďalšieho rozvoja prihraničnej oblasti</v>
      </c>
    </row>
    <row r="454" spans="2:9" x14ac:dyDescent="0.25">
      <c r="B454" s="36" t="s">
        <v>165</v>
      </c>
      <c r="C454" s="37" t="s">
        <v>172</v>
      </c>
      <c r="D454" s="36" t="s">
        <v>632</v>
      </c>
      <c r="E454" s="36" t="s">
        <v>577</v>
      </c>
      <c r="F454" s="36" t="s">
        <v>57</v>
      </c>
      <c r="H454" t="s">
        <v>795</v>
      </c>
      <c r="I454" t="str">
        <f t="shared" si="7"/>
        <v>C22 - Stretnutia projektového tímu</v>
      </c>
    </row>
    <row r="455" spans="2:9" x14ac:dyDescent="0.25">
      <c r="B455" s="36" t="s">
        <v>165</v>
      </c>
      <c r="C455" s="37" t="s">
        <v>172</v>
      </c>
      <c r="D455" s="36" t="s">
        <v>632</v>
      </c>
      <c r="E455" s="36" t="s">
        <v>303</v>
      </c>
      <c r="F455" s="36" t="s">
        <v>57</v>
      </c>
      <c r="H455" t="s">
        <v>796</v>
      </c>
      <c r="I455" t="str">
        <f t="shared" si="7"/>
        <v>C23 - Verejná prezentácia/ diskusia</v>
      </c>
    </row>
    <row r="456" spans="2:9" x14ac:dyDescent="0.25">
      <c r="B456" s="36" t="s">
        <v>165</v>
      </c>
      <c r="C456" s="37" t="s">
        <v>172</v>
      </c>
      <c r="D456" s="36" t="s">
        <v>632</v>
      </c>
      <c r="E456" s="36" t="s">
        <v>564</v>
      </c>
      <c r="F456" s="36" t="s">
        <v>57</v>
      </c>
      <c r="H456" t="s">
        <v>797</v>
      </c>
      <c r="I456" t="str">
        <f t="shared" si="7"/>
        <v>C24 - Obstaranie vybavenia</v>
      </c>
    </row>
    <row r="457" spans="2:9" x14ac:dyDescent="0.25">
      <c r="B457" s="36" t="s">
        <v>165</v>
      </c>
      <c r="C457" s="37" t="s">
        <v>172</v>
      </c>
      <c r="D457" s="36" t="s">
        <v>633</v>
      </c>
      <c r="E457" s="36" t="s">
        <v>414</v>
      </c>
      <c r="F457" s="36" t="s">
        <v>554</v>
      </c>
      <c r="H457" t="s">
        <v>678</v>
      </c>
      <c r="I457" t="str">
        <f t="shared" si="7"/>
        <v>D01 - Stretnutie pracovného tímu</v>
      </c>
    </row>
    <row r="458" spans="2:9" x14ac:dyDescent="0.25">
      <c r="B458" s="36" t="s">
        <v>165</v>
      </c>
      <c r="C458" s="37" t="s">
        <v>172</v>
      </c>
      <c r="D458" s="36" t="s">
        <v>633</v>
      </c>
      <c r="E458" s="36" t="s">
        <v>294</v>
      </c>
      <c r="F458" s="36" t="s">
        <v>554</v>
      </c>
      <c r="H458" t="s">
        <v>679</v>
      </c>
      <c r="I458" t="str">
        <f t="shared" si="7"/>
        <v>D02 - Definovanie spoločných tém, potrieb a problémov</v>
      </c>
    </row>
    <row r="459" spans="2:9" x14ac:dyDescent="0.25">
      <c r="B459" s="36" t="s">
        <v>165</v>
      </c>
      <c r="C459" s="37" t="s">
        <v>172</v>
      </c>
      <c r="D459" s="36" t="s">
        <v>633</v>
      </c>
      <c r="E459" s="36" t="s">
        <v>578</v>
      </c>
      <c r="F459" s="36" t="s">
        <v>554</v>
      </c>
      <c r="H459" t="s">
        <v>680</v>
      </c>
      <c r="I459" t="str">
        <f t="shared" si="7"/>
        <v>D03 - Spracovanie spoločného plánu rozvoja spolupráce v oblasti verejnej správy a celospoločensky prínosných oblastiach</v>
      </c>
    </row>
    <row r="460" spans="2:9" x14ac:dyDescent="0.25">
      <c r="B460" s="36" t="s">
        <v>165</v>
      </c>
      <c r="C460" s="37" t="s">
        <v>172</v>
      </c>
      <c r="D460" s="36" t="s">
        <v>633</v>
      </c>
      <c r="E460" s="36" t="s">
        <v>579</v>
      </c>
      <c r="F460" s="36" t="s">
        <v>554</v>
      </c>
      <c r="H460" t="s">
        <v>681</v>
      </c>
      <c r="I460" t="str">
        <f t="shared" si="7"/>
        <v>D04 - Realizácia okrúhleho stola v oblasti verejnej správy a celospoločensky prínosných oblastiach</v>
      </c>
    </row>
    <row r="461" spans="2:9" x14ac:dyDescent="0.25">
      <c r="B461" s="36" t="s">
        <v>165</v>
      </c>
      <c r="C461" s="37" t="s">
        <v>172</v>
      </c>
      <c r="D461" s="36" t="s">
        <v>633</v>
      </c>
      <c r="E461" s="36" t="s">
        <v>580</v>
      </c>
      <c r="F461" s="36" t="s">
        <v>554</v>
      </c>
      <c r="H461" t="s">
        <v>682</v>
      </c>
      <c r="I461" t="str">
        <f t="shared" si="7"/>
        <v>D05 - Aktivita spoločného plánovania/optimalizácie v oblasti verejnej správy a celospoločensky prínosných oblastiach</v>
      </c>
    </row>
    <row r="462" spans="2:9" x14ac:dyDescent="0.25">
      <c r="B462" s="36" t="s">
        <v>165</v>
      </c>
      <c r="C462" s="37" t="s">
        <v>172</v>
      </c>
      <c r="D462" s="36" t="s">
        <v>633</v>
      </c>
      <c r="E462" s="36" t="s">
        <v>581</v>
      </c>
      <c r="F462" s="36" t="s">
        <v>554</v>
      </c>
      <c r="H462" t="s">
        <v>683</v>
      </c>
      <c r="I462" t="str">
        <f t="shared" si="7"/>
        <v>D06 - Vytvorenie spoločnej siete</v>
      </c>
    </row>
    <row r="463" spans="2:9" x14ac:dyDescent="0.25">
      <c r="B463" s="36" t="s">
        <v>165</v>
      </c>
      <c r="C463" s="37" t="s">
        <v>172</v>
      </c>
      <c r="D463" s="36" t="s">
        <v>633</v>
      </c>
      <c r="E463" s="36" t="s">
        <v>582</v>
      </c>
      <c r="F463" s="36" t="s">
        <v>554</v>
      </c>
      <c r="H463" t="s">
        <v>684</v>
      </c>
      <c r="I463" t="str">
        <f t="shared" si="7"/>
        <v>D07 - Realizácia spoločnej konferencie v oblasti verejnej správy a celospoločensky prínosných oblastiach</v>
      </c>
    </row>
    <row r="464" spans="2:9" x14ac:dyDescent="0.25">
      <c r="B464" s="36" t="s">
        <v>165</v>
      </c>
      <c r="C464" s="37" t="s">
        <v>172</v>
      </c>
      <c r="D464" s="36" t="s">
        <v>633</v>
      </c>
      <c r="E464" s="36" t="s">
        <v>583</v>
      </c>
      <c r="F464" s="36" t="s">
        <v>554</v>
      </c>
      <c r="H464" t="s">
        <v>685</v>
      </c>
      <c r="I464" t="str">
        <f t="shared" si="7"/>
        <v>D08 - Spoločná kooperačná aktivita na výmenu skúseností a prenosu know –how medzi partnermi projektu</v>
      </c>
    </row>
    <row r="465" spans="2:9" x14ac:dyDescent="0.25">
      <c r="B465" s="36" t="s">
        <v>165</v>
      </c>
      <c r="C465" s="37" t="s">
        <v>172</v>
      </c>
      <c r="D465" s="36" t="s">
        <v>633</v>
      </c>
      <c r="E465" s="36" t="s">
        <v>584</v>
      </c>
      <c r="F465" s="36" t="s">
        <v>554</v>
      </c>
      <c r="H465" t="s">
        <v>686</v>
      </c>
      <c r="I465" t="str">
        <f t="shared" si="7"/>
        <v>D09 - Spoločná výmenná aktivita medzi partnermi projektu (realizácia záujmových aktivít, vzájomné poznanie, osveta, mimoškolské vzdelávanie, vzájomné návštevy)</v>
      </c>
    </row>
    <row r="466" spans="2:9" x14ac:dyDescent="0.25">
      <c r="B466" s="36" t="s">
        <v>165</v>
      </c>
      <c r="C466" s="37" t="s">
        <v>172</v>
      </c>
      <c r="D466" s="36" t="s">
        <v>633</v>
      </c>
      <c r="E466" s="36" t="s">
        <v>585</v>
      </c>
      <c r="F466" s="36" t="s">
        <v>554</v>
      </c>
      <c r="H466" t="s">
        <v>687</v>
      </c>
      <c r="I466" t="str">
        <f t="shared" si="7"/>
        <v>D10 - Spoločný vzdelávací program/seminár pre pracovníkov v oblasti verejnej správy a celospoločensky prínosných oblastiach</v>
      </c>
    </row>
    <row r="467" spans="2:9" x14ac:dyDescent="0.25">
      <c r="B467" s="36" t="s">
        <v>165</v>
      </c>
      <c r="C467" s="37" t="s">
        <v>172</v>
      </c>
      <c r="D467" s="36" t="s">
        <v>633</v>
      </c>
      <c r="E467" s="36" t="s">
        <v>586</v>
      </c>
      <c r="F467" s="36" t="s">
        <v>554</v>
      </c>
      <c r="H467" t="s">
        <v>688</v>
      </c>
      <c r="I467" t="str">
        <f t="shared" si="7"/>
        <v>D11 - Vytváranie spoločnej databázy</v>
      </c>
    </row>
    <row r="468" spans="2:9" x14ac:dyDescent="0.25">
      <c r="B468" s="36" t="s">
        <v>165</v>
      </c>
      <c r="C468" s="37" t="s">
        <v>172</v>
      </c>
      <c r="D468" s="36" t="s">
        <v>633</v>
      </c>
      <c r="E468" s="36" t="s">
        <v>587</v>
      </c>
      <c r="F468" s="36" t="s">
        <v>554</v>
      </c>
      <c r="H468" t="s">
        <v>689</v>
      </c>
      <c r="I468" t="str">
        <f t="shared" si="7"/>
        <v>D12 - Vytvorenie spoločného riadiaceho/  manažérskeho systému</v>
      </c>
    </row>
    <row r="469" spans="2:9" x14ac:dyDescent="0.25">
      <c r="B469" s="36" t="s">
        <v>165</v>
      </c>
      <c r="C469" s="37" t="s">
        <v>172</v>
      </c>
      <c r="D469" s="36" t="s">
        <v>633</v>
      </c>
      <c r="E469" s="36" t="s">
        <v>588</v>
      </c>
      <c r="F469" s="36" t="s">
        <v>554</v>
      </c>
      <c r="H469" t="s">
        <v>690</v>
      </c>
      <c r="I469" t="str">
        <f t="shared" si="7"/>
        <v xml:space="preserve">D13 - Usporiadanie spoločnej verejnej aktivity v kultúrno-rekreačnej/ športovej oblasti </v>
      </c>
    </row>
    <row r="470" spans="2:9" x14ac:dyDescent="0.25">
      <c r="B470" s="36" t="s">
        <v>165</v>
      </c>
      <c r="C470" s="37" t="s">
        <v>172</v>
      </c>
      <c r="D470" s="36" t="s">
        <v>633</v>
      </c>
      <c r="E470" s="36" t="s">
        <v>557</v>
      </c>
      <c r="F470" s="36" t="s">
        <v>554</v>
      </c>
      <c r="H470" t="s">
        <v>691</v>
      </c>
      <c r="I470" t="str">
        <f t="shared" si="7"/>
        <v>D14 - Usporiadanie spoločnej spoločenskej aktivity podporujúcej identitu a tradície</v>
      </c>
    </row>
    <row r="471" spans="2:9" x14ac:dyDescent="0.25">
      <c r="B471" s="36" t="s">
        <v>165</v>
      </c>
      <c r="C471" s="37" t="s">
        <v>172</v>
      </c>
      <c r="D471" s="36" t="s">
        <v>633</v>
      </c>
      <c r="E471" s="36" t="s">
        <v>559</v>
      </c>
      <c r="F471" s="36" t="s">
        <v>554</v>
      </c>
      <c r="H471" t="s">
        <v>692</v>
      </c>
      <c r="I471" t="str">
        <f t="shared" si="7"/>
        <v xml:space="preserve">D15 - Aktivita smerujúca k propagácii cezhraničnej spolupráce a spoločného územia (spoločné publikácie, internetové stránky) </v>
      </c>
    </row>
    <row r="472" spans="2:9" x14ac:dyDescent="0.25">
      <c r="B472" s="36" t="s">
        <v>165</v>
      </c>
      <c r="C472" s="37" t="s">
        <v>172</v>
      </c>
      <c r="D472" s="36" t="s">
        <v>633</v>
      </c>
      <c r="E472" s="36" t="s">
        <v>550</v>
      </c>
      <c r="F472" s="36" t="s">
        <v>554</v>
      </c>
      <c r="H472" t="s">
        <v>693</v>
      </c>
      <c r="I472" t="str">
        <f t="shared" si="7"/>
        <v>D16 - Tvorba spoločnej informačnej platformy</v>
      </c>
    </row>
    <row r="473" spans="2:9" x14ac:dyDescent="0.25">
      <c r="B473" s="36" t="s">
        <v>165</v>
      </c>
      <c r="C473" s="37" t="s">
        <v>172</v>
      </c>
      <c r="D473" s="36" t="s">
        <v>633</v>
      </c>
      <c r="E473" s="36" t="s">
        <v>560</v>
      </c>
      <c r="F473" s="36" t="s">
        <v>554</v>
      </c>
      <c r="H473" t="s">
        <v>694</v>
      </c>
      <c r="I473" t="str">
        <f t="shared" si="7"/>
        <v>D17 - Realizácia/ prepojenie spoločných informačných systémov, databáz s cieľom zlepšenia správy a ďalšieho rozvoja prihraničnej oblasti</v>
      </c>
    </row>
    <row r="474" spans="2:9" x14ac:dyDescent="0.25">
      <c r="B474" s="36" t="s">
        <v>165</v>
      </c>
      <c r="C474" s="37" t="s">
        <v>172</v>
      </c>
      <c r="D474" s="36" t="s">
        <v>633</v>
      </c>
      <c r="E474" s="36" t="s">
        <v>589</v>
      </c>
      <c r="F474" s="36" t="s">
        <v>57</v>
      </c>
      <c r="H474" t="s">
        <v>695</v>
      </c>
      <c r="I474" t="str">
        <f t="shared" si="7"/>
        <v>D18 - Vytvorenie stálej pracovnej skupiny/ tímu v oblasti verejnej správy a celospoločensky prínosných oblastiach</v>
      </c>
    </row>
    <row r="475" spans="2:9" x14ac:dyDescent="0.25">
      <c r="B475" s="36" t="s">
        <v>165</v>
      </c>
      <c r="C475" s="37" t="s">
        <v>172</v>
      </c>
      <c r="D475" s="36" t="s">
        <v>633</v>
      </c>
      <c r="E475" s="36" t="s">
        <v>590</v>
      </c>
      <c r="F475" s="36" t="s">
        <v>57</v>
      </c>
      <c r="H475" t="s">
        <v>696</v>
      </c>
      <c r="I475" t="str">
        <f t="shared" si="7"/>
        <v>D19 - Aktivity na podporu činnosti stálej pracovnej skupiny/tímu v oblasti verejnej správy a celospoločensky prínosných oblastiach</v>
      </c>
    </row>
    <row r="476" spans="2:9" x14ac:dyDescent="0.25">
      <c r="B476" s="36" t="s">
        <v>165</v>
      </c>
      <c r="C476" s="37" t="s">
        <v>172</v>
      </c>
      <c r="D476" s="36" t="s">
        <v>633</v>
      </c>
      <c r="E476" s="36" t="s">
        <v>591</v>
      </c>
      <c r="F476" s="36" t="s">
        <v>57</v>
      </c>
      <c r="H476" t="s">
        <v>697</v>
      </c>
      <c r="I476" t="str">
        <f t="shared" si="7"/>
        <v>D20 - Realizácia diskusného panelu  v oblasti verejnej správy a celospoločensky prínosných oblastiach</v>
      </c>
    </row>
    <row r="477" spans="2:9" x14ac:dyDescent="0.25">
      <c r="B477" s="36" t="s">
        <v>165</v>
      </c>
      <c r="C477" s="37" t="s">
        <v>172</v>
      </c>
      <c r="D477" s="36" t="s">
        <v>633</v>
      </c>
      <c r="E477" s="36" t="s">
        <v>592</v>
      </c>
      <c r="F477" s="36" t="s">
        <v>57</v>
      </c>
      <c r="H477" t="s">
        <v>798</v>
      </c>
      <c r="I477" t="str">
        <f t="shared" si="7"/>
        <v>D21 - Zavádzanie nových riešení a prístupov pri verejnej správe a v celospoločensky prínosných oblastiach</v>
      </c>
    </row>
    <row r="478" spans="2:9" x14ac:dyDescent="0.25">
      <c r="B478" s="36" t="s">
        <v>165</v>
      </c>
      <c r="C478" s="37" t="s">
        <v>172</v>
      </c>
      <c r="D478" s="36" t="s">
        <v>633</v>
      </c>
      <c r="E478" s="36" t="s">
        <v>593</v>
      </c>
      <c r="F478" s="36" t="s">
        <v>57</v>
      </c>
      <c r="H478" t="s">
        <v>799</v>
      </c>
      <c r="I478" t="str">
        <f t="shared" si="7"/>
        <v>D22 - Výmenná stáž pracovníkov v oblasti verejnej správy a celospoločensky prínosných oblastiach</v>
      </c>
    </row>
    <row r="479" spans="2:9" x14ac:dyDescent="0.25">
      <c r="B479" s="36" t="s">
        <v>165</v>
      </c>
      <c r="C479" s="37" t="s">
        <v>172</v>
      </c>
      <c r="D479" s="36" t="s">
        <v>633</v>
      </c>
      <c r="E479" s="36" t="s">
        <v>293</v>
      </c>
      <c r="F479" s="36" t="s">
        <v>57</v>
      </c>
      <c r="H479" t="s">
        <v>800</v>
      </c>
      <c r="I479" t="str">
        <f t="shared" si="7"/>
        <v>D23 - Tvorba kanálu/mechanizmu výmeny a zdieľania informácií a dát</v>
      </c>
    </row>
    <row r="480" spans="2:9" x14ac:dyDescent="0.25">
      <c r="B480" s="36" t="s">
        <v>165</v>
      </c>
      <c r="C480" s="37" t="s">
        <v>172</v>
      </c>
      <c r="D480" s="36" t="s">
        <v>633</v>
      </c>
      <c r="E480" s="36" t="s">
        <v>304</v>
      </c>
      <c r="F480" s="36" t="s">
        <v>57</v>
      </c>
      <c r="H480" t="s">
        <v>801</v>
      </c>
      <c r="I480" t="str">
        <f t="shared" si="7"/>
        <v xml:space="preserve">D24 - Prezentačné a propagačné aktivity vo vzťahu k realizovanému projektu </v>
      </c>
    </row>
    <row r="481" spans="2:9" x14ac:dyDescent="0.25">
      <c r="B481" s="36" t="s">
        <v>165</v>
      </c>
      <c r="C481" s="37" t="s">
        <v>172</v>
      </c>
      <c r="D481" s="36" t="s">
        <v>633</v>
      </c>
      <c r="E481" s="36" t="s">
        <v>564</v>
      </c>
      <c r="F481" s="36" t="s">
        <v>57</v>
      </c>
      <c r="H481" t="s">
        <v>802</v>
      </c>
      <c r="I481" t="str">
        <f t="shared" si="7"/>
        <v>D25 - Obstaranie vybavenia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view="pageBreakPreview" zoomScaleNormal="100" zoomScaleSheetLayoutView="100" workbookViewId="0">
      <selection activeCell="A4" sqref="A4:C4"/>
    </sheetView>
  </sheetViews>
  <sheetFormatPr defaultRowHeight="15" x14ac:dyDescent="0.25"/>
  <cols>
    <col min="1" max="1" width="16.5703125" customWidth="1"/>
    <col min="2" max="2" width="11.140625" customWidth="1"/>
    <col min="3" max="3" width="6" customWidth="1"/>
    <col min="4" max="4" width="17.42578125" customWidth="1"/>
    <col min="5" max="5" width="23.28515625" customWidth="1"/>
    <col min="6" max="6" width="10.28515625" customWidth="1"/>
    <col min="7" max="7" width="9.5703125" customWidth="1"/>
    <col min="8" max="8" width="8.140625" customWidth="1"/>
    <col min="9" max="9" width="14.7109375" customWidth="1"/>
    <col min="10" max="10" width="10.7109375" customWidth="1"/>
  </cols>
  <sheetData>
    <row r="1" spans="1:10" ht="15.75" customHeight="1" x14ac:dyDescent="0.25">
      <c r="A1" s="453" t="s">
        <v>1367</v>
      </c>
      <c r="B1" s="454"/>
      <c r="C1" s="454"/>
      <c r="D1" s="454"/>
      <c r="E1" s="454"/>
      <c r="F1" s="454"/>
      <c r="G1" s="454"/>
      <c r="H1" s="455"/>
      <c r="I1" s="455"/>
      <c r="J1" s="456"/>
    </row>
    <row r="2" spans="1:10" ht="15.75" x14ac:dyDescent="0.25">
      <c r="A2" s="422" t="s">
        <v>116</v>
      </c>
      <c r="B2" s="423"/>
      <c r="C2" s="423"/>
      <c r="D2" s="423"/>
      <c r="E2" s="423"/>
      <c r="F2" s="423"/>
      <c r="G2" s="9" t="s">
        <v>117</v>
      </c>
      <c r="H2" s="10" t="e">
        <f>J2/J32</f>
        <v>#DIV/0!</v>
      </c>
      <c r="I2" s="9" t="s">
        <v>118</v>
      </c>
      <c r="J2" s="11">
        <f>SUM(J4:J6)</f>
        <v>0</v>
      </c>
    </row>
    <row r="3" spans="1:10" ht="47.25" x14ac:dyDescent="0.25">
      <c r="A3" s="439" t="s">
        <v>119</v>
      </c>
      <c r="B3" s="440"/>
      <c r="C3" s="440"/>
      <c r="D3" s="159" t="s">
        <v>120</v>
      </c>
      <c r="E3" s="159" t="s">
        <v>121</v>
      </c>
      <c r="F3" s="159" t="s">
        <v>122</v>
      </c>
      <c r="G3" s="159" t="s">
        <v>123</v>
      </c>
      <c r="H3" s="159" t="s">
        <v>124</v>
      </c>
      <c r="I3" s="159"/>
      <c r="J3" s="160" t="s">
        <v>125</v>
      </c>
    </row>
    <row r="4" spans="1:10" ht="15.75" x14ac:dyDescent="0.25">
      <c r="A4" s="449"/>
      <c r="B4" s="443"/>
      <c r="C4" s="444"/>
      <c r="D4" s="117"/>
      <c r="E4" s="117"/>
      <c r="F4" s="117"/>
      <c r="G4" s="115"/>
      <c r="H4" s="115"/>
      <c r="I4" s="173"/>
      <c r="J4" s="165">
        <f>H4*G4</f>
        <v>0</v>
      </c>
    </row>
    <row r="5" spans="1:10" ht="15.75" x14ac:dyDescent="0.25">
      <c r="A5" s="449"/>
      <c r="B5" s="443"/>
      <c r="C5" s="444"/>
      <c r="D5" s="117"/>
      <c r="E5" s="117"/>
      <c r="F5" s="117"/>
      <c r="G5" s="115"/>
      <c r="H5" s="115"/>
      <c r="I5" s="173"/>
      <c r="J5" s="165">
        <f>H5*G5</f>
        <v>0</v>
      </c>
    </row>
    <row r="6" spans="1:10" ht="15.75" x14ac:dyDescent="0.25">
      <c r="A6" s="449"/>
      <c r="B6" s="443"/>
      <c r="C6" s="444"/>
      <c r="D6" s="117"/>
      <c r="E6" s="117"/>
      <c r="F6" s="117"/>
      <c r="G6" s="115"/>
      <c r="H6" s="115"/>
      <c r="I6" s="173"/>
      <c r="J6" s="165">
        <f>H6*G6</f>
        <v>0</v>
      </c>
    </row>
    <row r="7" spans="1:10" ht="15.75" x14ac:dyDescent="0.25">
      <c r="A7" s="422" t="s">
        <v>126</v>
      </c>
      <c r="B7" s="423"/>
      <c r="C7" s="423"/>
      <c r="D7" s="423"/>
      <c r="E7" s="423"/>
      <c r="F7" s="423"/>
      <c r="G7" s="9" t="s">
        <v>117</v>
      </c>
      <c r="H7" s="10" t="e">
        <f>J7/J32</f>
        <v>#DIV/0!</v>
      </c>
      <c r="I7" s="9" t="s">
        <v>118</v>
      </c>
      <c r="J7" s="11">
        <f>IF(F8="ÁNO",J8,IF(F8="NIE",SUM(J11:J13),0))</f>
        <v>0</v>
      </c>
    </row>
    <row r="8" spans="1:10" ht="15.75" customHeight="1" x14ac:dyDescent="0.25">
      <c r="A8" s="445" t="s">
        <v>1448</v>
      </c>
      <c r="B8" s="445"/>
      <c r="C8" s="445"/>
      <c r="D8" s="445"/>
      <c r="E8" s="445"/>
      <c r="F8" s="164" t="s">
        <v>1385</v>
      </c>
      <c r="G8" s="161" t="s">
        <v>1449</v>
      </c>
      <c r="H8" s="163"/>
      <c r="I8" s="161" t="s">
        <v>118</v>
      </c>
      <c r="J8" s="162">
        <f>(J2+J14+J18+J22+J26)*H8</f>
        <v>0</v>
      </c>
    </row>
    <row r="9" spans="1:10" ht="15.75" x14ac:dyDescent="0.25">
      <c r="A9" s="445" t="s">
        <v>1450</v>
      </c>
      <c r="B9" s="445"/>
      <c r="C9" s="445"/>
      <c r="D9" s="445"/>
      <c r="E9" s="445"/>
      <c r="F9" s="155"/>
      <c r="G9" s="446" t="s">
        <v>120</v>
      </c>
      <c r="H9" s="447" t="s">
        <v>123</v>
      </c>
      <c r="I9" s="447" t="s">
        <v>124</v>
      </c>
      <c r="J9" s="448" t="s">
        <v>125</v>
      </c>
    </row>
    <row r="10" spans="1:10" ht="31.5" x14ac:dyDescent="0.25">
      <c r="A10" s="157" t="s">
        <v>127</v>
      </c>
      <c r="B10" s="158" t="s">
        <v>128</v>
      </c>
      <c r="C10" s="450" t="s">
        <v>121</v>
      </c>
      <c r="D10" s="451"/>
      <c r="E10" s="452"/>
      <c r="F10" s="159" t="s">
        <v>122</v>
      </c>
      <c r="G10" s="446"/>
      <c r="H10" s="447"/>
      <c r="I10" s="447"/>
      <c r="J10" s="448"/>
    </row>
    <row r="11" spans="1:10" ht="15.75" x14ac:dyDescent="0.25">
      <c r="A11" s="113"/>
      <c r="B11" s="114" t="s">
        <v>129</v>
      </c>
      <c r="C11" s="442"/>
      <c r="D11" s="443"/>
      <c r="E11" s="444"/>
      <c r="F11" s="154"/>
      <c r="G11" s="115" t="s">
        <v>130</v>
      </c>
      <c r="H11" s="115"/>
      <c r="I11" s="115"/>
      <c r="J11" s="165">
        <f>H11*I11</f>
        <v>0</v>
      </c>
    </row>
    <row r="12" spans="1:10" ht="15.75" x14ac:dyDescent="0.25">
      <c r="A12" s="113"/>
      <c r="B12" s="114" t="s">
        <v>129</v>
      </c>
      <c r="C12" s="442"/>
      <c r="D12" s="443"/>
      <c r="E12" s="444"/>
      <c r="F12" s="154"/>
      <c r="G12" s="115" t="s">
        <v>130</v>
      </c>
      <c r="H12" s="115"/>
      <c r="I12" s="115"/>
      <c r="J12" s="165">
        <f>H12*I12</f>
        <v>0</v>
      </c>
    </row>
    <row r="13" spans="1:10" ht="15.75" x14ac:dyDescent="0.25">
      <c r="A13" s="116"/>
      <c r="B13" s="112" t="s">
        <v>129</v>
      </c>
      <c r="C13" s="441"/>
      <c r="D13" s="420"/>
      <c r="E13" s="421"/>
      <c r="F13" s="153"/>
      <c r="G13" s="112" t="s">
        <v>130</v>
      </c>
      <c r="H13" s="112"/>
      <c r="I13" s="112"/>
      <c r="J13" s="165">
        <f>H13*I13</f>
        <v>0</v>
      </c>
    </row>
    <row r="14" spans="1:10" ht="15.75" x14ac:dyDescent="0.25">
      <c r="A14" s="422" t="s">
        <v>131</v>
      </c>
      <c r="B14" s="423"/>
      <c r="C14" s="423"/>
      <c r="D14" s="423"/>
      <c r="E14" s="423"/>
      <c r="F14" s="423"/>
      <c r="G14" s="9" t="s">
        <v>117</v>
      </c>
      <c r="H14" s="10" t="e">
        <f>J14/J32</f>
        <v>#DIV/0!</v>
      </c>
      <c r="I14" s="9" t="s">
        <v>118</v>
      </c>
      <c r="J14" s="11">
        <f>SUM(J16:J17)</f>
        <v>0</v>
      </c>
    </row>
    <row r="15" spans="1:10" ht="47.25" x14ac:dyDescent="0.25">
      <c r="A15" s="439" t="s">
        <v>119</v>
      </c>
      <c r="B15" s="440"/>
      <c r="C15" s="440"/>
      <c r="D15" s="159" t="s">
        <v>120</v>
      </c>
      <c r="E15" s="159" t="s">
        <v>121</v>
      </c>
      <c r="F15" s="159" t="s">
        <v>122</v>
      </c>
      <c r="G15" s="159" t="s">
        <v>123</v>
      </c>
      <c r="H15" s="159" t="s">
        <v>124</v>
      </c>
      <c r="I15" s="159"/>
      <c r="J15" s="160" t="s">
        <v>125</v>
      </c>
    </row>
    <row r="16" spans="1:10" ht="15.75" x14ac:dyDescent="0.25">
      <c r="A16" s="419"/>
      <c r="B16" s="420"/>
      <c r="C16" s="421"/>
      <c r="D16" s="111"/>
      <c r="E16" s="111"/>
      <c r="F16" s="111"/>
      <c r="G16" s="112"/>
      <c r="H16" s="112"/>
      <c r="I16" s="161"/>
      <c r="J16" s="156">
        <f>H16*G16</f>
        <v>0</v>
      </c>
    </row>
    <row r="17" spans="1:10" ht="15.75" x14ac:dyDescent="0.25">
      <c r="A17" s="419"/>
      <c r="B17" s="420"/>
      <c r="C17" s="421"/>
      <c r="D17" s="111"/>
      <c r="E17" s="111"/>
      <c r="F17" s="111"/>
      <c r="G17" s="112"/>
      <c r="H17" s="112"/>
      <c r="I17" s="161"/>
      <c r="J17" s="156">
        <f>H17*G17</f>
        <v>0</v>
      </c>
    </row>
    <row r="18" spans="1:10" ht="15.75" x14ac:dyDescent="0.25">
      <c r="A18" s="422" t="s">
        <v>132</v>
      </c>
      <c r="B18" s="423"/>
      <c r="C18" s="423"/>
      <c r="D18" s="423"/>
      <c r="E18" s="423"/>
      <c r="F18" s="423"/>
      <c r="G18" s="9" t="s">
        <v>117</v>
      </c>
      <c r="H18" s="10" t="e">
        <f>J18/J32</f>
        <v>#DIV/0!</v>
      </c>
      <c r="I18" s="9" t="s">
        <v>118</v>
      </c>
      <c r="J18" s="11">
        <f>SUM(J20:J21)</f>
        <v>0</v>
      </c>
    </row>
    <row r="19" spans="1:10" ht="47.25" x14ac:dyDescent="0.25">
      <c r="A19" s="439" t="s">
        <v>119</v>
      </c>
      <c r="B19" s="440"/>
      <c r="C19" s="440"/>
      <c r="D19" s="159" t="s">
        <v>120</v>
      </c>
      <c r="E19" s="159" t="s">
        <v>121</v>
      </c>
      <c r="F19" s="159" t="s">
        <v>122</v>
      </c>
      <c r="G19" s="159" t="s">
        <v>123</v>
      </c>
      <c r="H19" s="159" t="s">
        <v>124</v>
      </c>
      <c r="I19" s="159"/>
      <c r="J19" s="160" t="s">
        <v>125</v>
      </c>
    </row>
    <row r="20" spans="1:10" ht="15.75" x14ac:dyDescent="0.25">
      <c r="A20" s="419"/>
      <c r="B20" s="420"/>
      <c r="C20" s="421"/>
      <c r="D20" s="111"/>
      <c r="E20" s="111"/>
      <c r="F20" s="111"/>
      <c r="G20" s="112"/>
      <c r="H20" s="112"/>
      <c r="I20" s="161"/>
      <c r="J20" s="156">
        <f>H20*G20</f>
        <v>0</v>
      </c>
    </row>
    <row r="21" spans="1:10" ht="15.75" x14ac:dyDescent="0.25">
      <c r="A21" s="419"/>
      <c r="B21" s="420"/>
      <c r="C21" s="421"/>
      <c r="D21" s="111"/>
      <c r="E21" s="111"/>
      <c r="F21" s="111"/>
      <c r="G21" s="112"/>
      <c r="H21" s="112"/>
      <c r="I21" s="161"/>
      <c r="J21" s="156">
        <f>H21*G21</f>
        <v>0</v>
      </c>
    </row>
    <row r="22" spans="1:10" ht="15.75" x14ac:dyDescent="0.25">
      <c r="A22" s="422" t="s">
        <v>133</v>
      </c>
      <c r="B22" s="423"/>
      <c r="C22" s="423"/>
      <c r="D22" s="423"/>
      <c r="E22" s="423"/>
      <c r="F22" s="423"/>
      <c r="G22" s="9" t="s">
        <v>117</v>
      </c>
      <c r="H22" s="10" t="e">
        <f>J22/J32</f>
        <v>#DIV/0!</v>
      </c>
      <c r="I22" s="9" t="s">
        <v>118</v>
      </c>
      <c r="J22" s="11">
        <f>SUM(J24:J25)</f>
        <v>0</v>
      </c>
    </row>
    <row r="23" spans="1:10" ht="47.25" x14ac:dyDescent="0.25">
      <c r="A23" s="439" t="s">
        <v>119</v>
      </c>
      <c r="B23" s="440"/>
      <c r="C23" s="440"/>
      <c r="D23" s="159" t="s">
        <v>120</v>
      </c>
      <c r="E23" s="159" t="s">
        <v>121</v>
      </c>
      <c r="F23" s="159" t="s">
        <v>122</v>
      </c>
      <c r="G23" s="159" t="s">
        <v>123</v>
      </c>
      <c r="H23" s="159" t="s">
        <v>124</v>
      </c>
      <c r="I23" s="159"/>
      <c r="J23" s="160" t="s">
        <v>125</v>
      </c>
    </row>
    <row r="24" spans="1:10" ht="15.75" x14ac:dyDescent="0.25">
      <c r="A24" s="419"/>
      <c r="B24" s="420"/>
      <c r="C24" s="421"/>
      <c r="D24" s="111"/>
      <c r="E24" s="111"/>
      <c r="F24" s="111"/>
      <c r="G24" s="112"/>
      <c r="H24" s="112"/>
      <c r="I24" s="161"/>
      <c r="J24" s="156">
        <f>H24*G24</f>
        <v>0</v>
      </c>
    </row>
    <row r="25" spans="1:10" ht="15.75" x14ac:dyDescent="0.25">
      <c r="A25" s="419"/>
      <c r="B25" s="420"/>
      <c r="C25" s="421"/>
      <c r="D25" s="111"/>
      <c r="E25" s="111"/>
      <c r="F25" s="111"/>
      <c r="G25" s="112"/>
      <c r="H25" s="112"/>
      <c r="I25" s="161"/>
      <c r="J25" s="156">
        <f>H25*G25</f>
        <v>0</v>
      </c>
    </row>
    <row r="26" spans="1:10" ht="15.75" x14ac:dyDescent="0.25">
      <c r="A26" s="422" t="s">
        <v>134</v>
      </c>
      <c r="B26" s="423"/>
      <c r="C26" s="423"/>
      <c r="D26" s="423"/>
      <c r="E26" s="423"/>
      <c r="F26" s="423"/>
      <c r="G26" s="9" t="s">
        <v>117</v>
      </c>
      <c r="H26" s="10" t="e">
        <f>J26/J32</f>
        <v>#DIV/0!</v>
      </c>
      <c r="I26" s="9" t="s">
        <v>118</v>
      </c>
      <c r="J26" s="11">
        <f>SUM(J28:J29)</f>
        <v>0</v>
      </c>
    </row>
    <row r="27" spans="1:10" ht="47.25" x14ac:dyDescent="0.25">
      <c r="A27" s="439" t="s">
        <v>119</v>
      </c>
      <c r="B27" s="440"/>
      <c r="C27" s="440"/>
      <c r="D27" s="159" t="s">
        <v>120</v>
      </c>
      <c r="E27" s="159" t="s">
        <v>121</v>
      </c>
      <c r="F27" s="159" t="s">
        <v>122</v>
      </c>
      <c r="G27" s="159" t="s">
        <v>123</v>
      </c>
      <c r="H27" s="159" t="s">
        <v>124</v>
      </c>
      <c r="I27" s="159"/>
      <c r="J27" s="160" t="s">
        <v>125</v>
      </c>
    </row>
    <row r="28" spans="1:10" ht="15.75" x14ac:dyDescent="0.25">
      <c r="A28" s="419"/>
      <c r="B28" s="420"/>
      <c r="C28" s="421"/>
      <c r="D28" s="111"/>
      <c r="E28" s="111"/>
      <c r="F28" s="111"/>
      <c r="G28" s="112"/>
      <c r="H28" s="112"/>
      <c r="I28" s="161"/>
      <c r="J28" s="156">
        <f>H28*G28</f>
        <v>0</v>
      </c>
    </row>
    <row r="29" spans="1:10" ht="15.75" x14ac:dyDescent="0.25">
      <c r="A29" s="419"/>
      <c r="B29" s="420"/>
      <c r="C29" s="421"/>
      <c r="D29" s="111"/>
      <c r="E29" s="111"/>
      <c r="F29" s="111"/>
      <c r="G29" s="112"/>
      <c r="H29" s="112"/>
      <c r="I29" s="161"/>
      <c r="J29" s="156"/>
    </row>
    <row r="30" spans="1:10" ht="15.75" x14ac:dyDescent="0.25">
      <c r="A30" s="422" t="s">
        <v>135</v>
      </c>
      <c r="B30" s="423"/>
      <c r="C30" s="423"/>
      <c r="D30" s="423"/>
      <c r="E30" s="423"/>
      <c r="F30" s="423"/>
      <c r="G30" s="9" t="s">
        <v>117</v>
      </c>
      <c r="H30" s="10" t="e">
        <f>J30/J32</f>
        <v>#DIV/0!</v>
      </c>
      <c r="I30" s="9" t="s">
        <v>118</v>
      </c>
      <c r="J30" s="11">
        <f>J31</f>
        <v>0</v>
      </c>
    </row>
    <row r="31" spans="1:10" ht="15.75" customHeight="1" x14ac:dyDescent="0.25">
      <c r="A31" s="427" t="s">
        <v>1452</v>
      </c>
      <c r="B31" s="428"/>
      <c r="C31" s="428"/>
      <c r="D31" s="428"/>
      <c r="E31" s="428"/>
      <c r="F31" s="429"/>
      <c r="G31" s="159" t="s">
        <v>1451</v>
      </c>
      <c r="H31" s="163"/>
      <c r="I31" s="159" t="s">
        <v>118</v>
      </c>
      <c r="J31" s="166">
        <f>J7*H31</f>
        <v>0</v>
      </c>
    </row>
    <row r="32" spans="1:10" ht="15.75" x14ac:dyDescent="0.25">
      <c r="A32" s="430" t="s">
        <v>136</v>
      </c>
      <c r="B32" s="431"/>
      <c r="C32" s="431"/>
      <c r="D32" s="431"/>
      <c r="E32" s="431"/>
      <c r="F32" s="432"/>
      <c r="G32" s="12" t="s">
        <v>117</v>
      </c>
      <c r="H32" s="13" t="e">
        <f>J32/J32</f>
        <v>#DIV/0!</v>
      </c>
      <c r="I32" s="12" t="s">
        <v>118</v>
      </c>
      <c r="J32" s="14">
        <f>J30+J26+J22+J18+J14+J7+J2</f>
        <v>0</v>
      </c>
    </row>
    <row r="33" spans="1:10" ht="15.75" x14ac:dyDescent="0.25">
      <c r="A33" s="433" t="s">
        <v>89</v>
      </c>
      <c r="B33" s="434"/>
      <c r="C33" s="434"/>
      <c r="D33" s="434"/>
      <c r="E33" s="434"/>
      <c r="F33" s="435"/>
      <c r="G33" s="15" t="s">
        <v>117</v>
      </c>
      <c r="H33" s="16" t="e">
        <f>J33/J32</f>
        <v>#DIV/0!</v>
      </c>
      <c r="I33" s="15" t="s">
        <v>118</v>
      </c>
      <c r="J33" s="17">
        <f>J2</f>
        <v>0</v>
      </c>
    </row>
    <row r="34" spans="1:10" ht="15.75" x14ac:dyDescent="0.25">
      <c r="A34" s="433" t="s">
        <v>137</v>
      </c>
      <c r="B34" s="434"/>
      <c r="C34" s="434"/>
      <c r="D34" s="434"/>
      <c r="E34" s="434"/>
      <c r="F34" s="435"/>
      <c r="G34" s="15" t="s">
        <v>117</v>
      </c>
      <c r="H34" s="16" t="e">
        <f>J34/J32</f>
        <v>#DIV/0!</v>
      </c>
      <c r="I34" s="15" t="s">
        <v>118</v>
      </c>
      <c r="J34" s="17">
        <f>J26+J22+J18+J14+J7</f>
        <v>0</v>
      </c>
    </row>
    <row r="35" spans="1:10" ht="15.75" x14ac:dyDescent="0.25">
      <c r="A35" s="433" t="s">
        <v>138</v>
      </c>
      <c r="B35" s="434"/>
      <c r="C35" s="434"/>
      <c r="D35" s="434"/>
      <c r="E35" s="434"/>
      <c r="F35" s="435"/>
      <c r="G35" s="15" t="s">
        <v>117</v>
      </c>
      <c r="H35" s="16" t="e">
        <f>J35/J32</f>
        <v>#DIV/0!</v>
      </c>
      <c r="I35" s="15" t="s">
        <v>118</v>
      </c>
      <c r="J35" s="17">
        <f>J30</f>
        <v>0</v>
      </c>
    </row>
    <row r="36" spans="1:10" ht="15.75" x14ac:dyDescent="0.25">
      <c r="A36" s="436" t="s">
        <v>72</v>
      </c>
      <c r="B36" s="437"/>
      <c r="C36" s="437"/>
      <c r="D36" s="437"/>
      <c r="E36" s="437"/>
      <c r="F36" s="438"/>
      <c r="G36" s="18" t="s">
        <v>117</v>
      </c>
      <c r="H36" s="19" t="e">
        <f>J7/(J2+J14+J18+J22+J26)</f>
        <v>#DIV/0!</v>
      </c>
      <c r="I36" s="18" t="s">
        <v>118</v>
      </c>
      <c r="J36" s="20">
        <f>J7</f>
        <v>0</v>
      </c>
    </row>
    <row r="37" spans="1:10" ht="16.5" thickBot="1" x14ac:dyDescent="0.3">
      <c r="A37" s="424" t="s">
        <v>78</v>
      </c>
      <c r="B37" s="425"/>
      <c r="C37" s="425"/>
      <c r="D37" s="425"/>
      <c r="E37" s="425"/>
      <c r="F37" s="426"/>
      <c r="G37" s="21" t="s">
        <v>117</v>
      </c>
      <c r="H37" s="22" t="e">
        <f>J30/J7</f>
        <v>#DIV/0!</v>
      </c>
      <c r="I37" s="21" t="s">
        <v>118</v>
      </c>
      <c r="J37" s="23">
        <f>J30</f>
        <v>0</v>
      </c>
    </row>
  </sheetData>
  <sheetProtection sheet="1" objects="1" scenarios="1" selectLockedCells="1"/>
  <mergeCells count="41">
    <mergeCell ref="A1:J1"/>
    <mergeCell ref="A2:F2"/>
    <mergeCell ref="A3:C3"/>
    <mergeCell ref="A4:C4"/>
    <mergeCell ref="A5:C5"/>
    <mergeCell ref="I9:I10"/>
    <mergeCell ref="J9:J10"/>
    <mergeCell ref="A6:C6"/>
    <mergeCell ref="A7:F7"/>
    <mergeCell ref="A8:E8"/>
    <mergeCell ref="C10:E10"/>
    <mergeCell ref="C11:E11"/>
    <mergeCell ref="A9:E9"/>
    <mergeCell ref="G9:G10"/>
    <mergeCell ref="H9:H10"/>
    <mergeCell ref="C12:E12"/>
    <mergeCell ref="A15:C15"/>
    <mergeCell ref="A16:C16"/>
    <mergeCell ref="C13:E13"/>
    <mergeCell ref="A14:F14"/>
    <mergeCell ref="A19:C19"/>
    <mergeCell ref="A20:C20"/>
    <mergeCell ref="A17:C17"/>
    <mergeCell ref="A18:F18"/>
    <mergeCell ref="A21:C21"/>
    <mergeCell ref="A23:C23"/>
    <mergeCell ref="A24:C24"/>
    <mergeCell ref="A22:F22"/>
    <mergeCell ref="A25:C25"/>
    <mergeCell ref="A26:F26"/>
    <mergeCell ref="A37:F37"/>
    <mergeCell ref="A29:C29"/>
    <mergeCell ref="A30:F30"/>
    <mergeCell ref="A31:F31"/>
    <mergeCell ref="A32:F32"/>
    <mergeCell ref="A33:F33"/>
    <mergeCell ref="A34:F34"/>
    <mergeCell ref="A35:F35"/>
    <mergeCell ref="A36:F36"/>
    <mergeCell ref="A27:C27"/>
    <mergeCell ref="A28:C28"/>
  </mergeCells>
  <conditionalFormatting sqref="A11:J13">
    <cfRule type="expression" dxfId="39" priority="4">
      <formula>$F$8="ÁNO"</formula>
    </cfRule>
  </conditionalFormatting>
  <conditionalFormatting sqref="H8">
    <cfRule type="expression" dxfId="38" priority="3">
      <formula>$F$8="NIE"</formula>
    </cfRule>
  </conditionalFormatting>
  <conditionalFormatting sqref="J8">
    <cfRule type="expression" dxfId="37" priority="2">
      <formula>$F$8="NIE"</formula>
    </cfRule>
  </conditionalFormatting>
  <conditionalFormatting sqref="A11:J13 H8 J8">
    <cfRule type="expression" dxfId="36" priority="1">
      <formula>$F$8="vyber"</formula>
    </cfRule>
  </conditionalFormatting>
  <dataValidations count="3">
    <dataValidation type="decimal" allowBlank="1" showInputMessage="1" showErrorMessage="1" sqref="H31">
      <formula1>0</formula1>
      <formula2>0.15</formula2>
    </dataValidation>
    <dataValidation type="decimal" allowBlank="1" showInputMessage="1" showErrorMessage="1" sqref="H8">
      <formula1>0</formula1>
      <formula2>0.2</formula2>
    </dataValidation>
    <dataValidation type="list" allowBlank="1" showInputMessage="1" sqref="F8">
      <formula1>"ÁNO,NIE"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view="pageBreakPreview" zoomScaleNormal="100" zoomScaleSheetLayoutView="100" workbookViewId="0">
      <selection activeCell="G4" sqref="G4:H4"/>
    </sheetView>
  </sheetViews>
  <sheetFormatPr defaultRowHeight="15" x14ac:dyDescent="0.25"/>
  <cols>
    <col min="1" max="1" width="16.5703125" customWidth="1"/>
    <col min="2" max="2" width="11.140625" customWidth="1"/>
    <col min="3" max="3" width="6" customWidth="1"/>
    <col min="4" max="4" width="17.42578125" customWidth="1"/>
    <col min="5" max="5" width="23.28515625" customWidth="1"/>
    <col min="6" max="6" width="10.28515625" customWidth="1"/>
    <col min="7" max="7" width="9.5703125" customWidth="1"/>
    <col min="8" max="8" width="8.140625" customWidth="1"/>
    <col min="9" max="9" width="14.7109375" customWidth="1"/>
    <col min="10" max="10" width="10.7109375" customWidth="1"/>
  </cols>
  <sheetData>
    <row r="1" spans="1:10" ht="15.75" x14ac:dyDescent="0.25">
      <c r="A1" s="453" t="s">
        <v>1368</v>
      </c>
      <c r="B1" s="454"/>
      <c r="C1" s="454"/>
      <c r="D1" s="454"/>
      <c r="E1" s="454"/>
      <c r="F1" s="454"/>
      <c r="G1" s="454"/>
      <c r="H1" s="455"/>
      <c r="I1" s="455"/>
      <c r="J1" s="456"/>
    </row>
    <row r="2" spans="1:10" ht="15.75" x14ac:dyDescent="0.25">
      <c r="A2" s="422" t="s">
        <v>116</v>
      </c>
      <c r="B2" s="423"/>
      <c r="C2" s="423"/>
      <c r="D2" s="423"/>
      <c r="E2" s="423"/>
      <c r="F2" s="423"/>
      <c r="G2" s="9" t="s">
        <v>117</v>
      </c>
      <c r="H2" s="10" t="e">
        <f>J2/J32</f>
        <v>#DIV/0!</v>
      </c>
      <c r="I2" s="171" t="s">
        <v>118</v>
      </c>
      <c r="J2" s="11">
        <f>SUM(J4:J6)</f>
        <v>0</v>
      </c>
    </row>
    <row r="3" spans="1:10" ht="47.25" x14ac:dyDescent="0.25">
      <c r="A3" s="439" t="s">
        <v>119</v>
      </c>
      <c r="B3" s="440"/>
      <c r="C3" s="440"/>
      <c r="D3" s="159" t="s">
        <v>120</v>
      </c>
      <c r="E3" s="159" t="s">
        <v>121</v>
      </c>
      <c r="F3" s="159" t="s">
        <v>122</v>
      </c>
      <c r="G3" s="159" t="s">
        <v>123</v>
      </c>
      <c r="H3" s="159" t="s">
        <v>124</v>
      </c>
      <c r="I3" s="172"/>
      <c r="J3" s="160" t="s">
        <v>125</v>
      </c>
    </row>
    <row r="4" spans="1:10" ht="15.75" x14ac:dyDescent="0.25">
      <c r="A4" s="449"/>
      <c r="B4" s="443"/>
      <c r="C4" s="444"/>
      <c r="D4" s="117"/>
      <c r="E4" s="117"/>
      <c r="F4" s="117"/>
      <c r="G4" s="115"/>
      <c r="H4" s="115"/>
      <c r="I4" s="173"/>
      <c r="J4" s="165">
        <f>H4*G4</f>
        <v>0</v>
      </c>
    </row>
    <row r="5" spans="1:10" ht="15.75" x14ac:dyDescent="0.25">
      <c r="A5" s="449"/>
      <c r="B5" s="443"/>
      <c r="C5" s="444"/>
      <c r="D5" s="117"/>
      <c r="E5" s="117"/>
      <c r="F5" s="117"/>
      <c r="G5" s="115"/>
      <c r="H5" s="115"/>
      <c r="I5" s="173"/>
      <c r="J5" s="165">
        <f>H5*G5</f>
        <v>0</v>
      </c>
    </row>
    <row r="6" spans="1:10" ht="15.75" x14ac:dyDescent="0.25">
      <c r="A6" s="449"/>
      <c r="B6" s="443"/>
      <c r="C6" s="444"/>
      <c r="D6" s="117"/>
      <c r="E6" s="117"/>
      <c r="F6" s="117"/>
      <c r="G6" s="115"/>
      <c r="H6" s="115"/>
      <c r="I6" s="173"/>
      <c r="J6" s="165">
        <f>H6*G6</f>
        <v>0</v>
      </c>
    </row>
    <row r="7" spans="1:10" ht="15.75" x14ac:dyDescent="0.25">
      <c r="A7" s="422" t="s">
        <v>126</v>
      </c>
      <c r="B7" s="423"/>
      <c r="C7" s="423"/>
      <c r="D7" s="423"/>
      <c r="E7" s="423"/>
      <c r="F7" s="423"/>
      <c r="G7" s="9" t="s">
        <v>117</v>
      </c>
      <c r="H7" s="10" t="e">
        <f>J7/J32</f>
        <v>#DIV/0!</v>
      </c>
      <c r="I7" s="171" t="s">
        <v>118</v>
      </c>
      <c r="J7" s="11">
        <f>IF(F8="ÁNO",J8,IF(F8="NIE",SUM(J11:J13),0))</f>
        <v>0</v>
      </c>
    </row>
    <row r="8" spans="1:10" ht="15.75" x14ac:dyDescent="0.25">
      <c r="A8" s="445" t="s">
        <v>1448</v>
      </c>
      <c r="B8" s="445"/>
      <c r="C8" s="445"/>
      <c r="D8" s="445"/>
      <c r="E8" s="445"/>
      <c r="F8" s="164" t="s">
        <v>1385</v>
      </c>
      <c r="G8" s="161" t="s">
        <v>1449</v>
      </c>
      <c r="H8" s="163"/>
      <c r="I8" s="161" t="s">
        <v>118</v>
      </c>
      <c r="J8" s="162">
        <f>(J2+J14+J18+J22+J26)*H8</f>
        <v>0</v>
      </c>
    </row>
    <row r="9" spans="1:10" ht="15.75" customHeight="1" x14ac:dyDescent="0.25">
      <c r="A9" s="445" t="s">
        <v>1450</v>
      </c>
      <c r="B9" s="445"/>
      <c r="C9" s="445"/>
      <c r="D9" s="445"/>
      <c r="E9" s="445"/>
      <c r="F9" s="155"/>
      <c r="G9" s="446" t="s">
        <v>120</v>
      </c>
      <c r="H9" s="447" t="s">
        <v>123</v>
      </c>
      <c r="I9" s="447" t="s">
        <v>124</v>
      </c>
      <c r="J9" s="448" t="s">
        <v>125</v>
      </c>
    </row>
    <row r="10" spans="1:10" ht="31.5" x14ac:dyDescent="0.25">
      <c r="A10" s="157" t="s">
        <v>127</v>
      </c>
      <c r="B10" s="158" t="s">
        <v>128</v>
      </c>
      <c r="C10" s="450" t="s">
        <v>121</v>
      </c>
      <c r="D10" s="451"/>
      <c r="E10" s="452"/>
      <c r="F10" s="159" t="s">
        <v>122</v>
      </c>
      <c r="G10" s="446"/>
      <c r="H10" s="447"/>
      <c r="I10" s="447"/>
      <c r="J10" s="448"/>
    </row>
    <row r="11" spans="1:10" ht="15.75" x14ac:dyDescent="0.25">
      <c r="A11" s="113"/>
      <c r="B11" s="114" t="s">
        <v>129</v>
      </c>
      <c r="C11" s="442"/>
      <c r="D11" s="443"/>
      <c r="E11" s="444"/>
      <c r="F11" s="154"/>
      <c r="G11" s="115" t="s">
        <v>130</v>
      </c>
      <c r="H11" s="115"/>
      <c r="I11" s="115"/>
      <c r="J11" s="165">
        <f>H11*I11</f>
        <v>0</v>
      </c>
    </row>
    <row r="12" spans="1:10" ht="15.75" x14ac:dyDescent="0.25">
      <c r="A12" s="113"/>
      <c r="B12" s="114" t="s">
        <v>129</v>
      </c>
      <c r="C12" s="442"/>
      <c r="D12" s="443"/>
      <c r="E12" s="444"/>
      <c r="F12" s="154"/>
      <c r="G12" s="115" t="s">
        <v>130</v>
      </c>
      <c r="H12" s="115"/>
      <c r="I12" s="115"/>
      <c r="J12" s="165">
        <f>H12*I12</f>
        <v>0</v>
      </c>
    </row>
    <row r="13" spans="1:10" ht="15.75" x14ac:dyDescent="0.25">
      <c r="A13" s="116"/>
      <c r="B13" s="112" t="s">
        <v>129</v>
      </c>
      <c r="C13" s="441"/>
      <c r="D13" s="420"/>
      <c r="E13" s="421"/>
      <c r="F13" s="153"/>
      <c r="G13" s="112" t="s">
        <v>130</v>
      </c>
      <c r="H13" s="112"/>
      <c r="I13" s="112"/>
      <c r="J13" s="165">
        <f>H13*I13</f>
        <v>0</v>
      </c>
    </row>
    <row r="14" spans="1:10" ht="15.75" x14ac:dyDescent="0.25">
      <c r="A14" s="422" t="s">
        <v>131</v>
      </c>
      <c r="B14" s="423"/>
      <c r="C14" s="423"/>
      <c r="D14" s="423"/>
      <c r="E14" s="423"/>
      <c r="F14" s="423"/>
      <c r="G14" s="9" t="s">
        <v>117</v>
      </c>
      <c r="H14" s="10" t="e">
        <f>J14/J32</f>
        <v>#DIV/0!</v>
      </c>
      <c r="I14" s="9" t="s">
        <v>118</v>
      </c>
      <c r="J14" s="11">
        <f>SUM(J16:J17)</f>
        <v>0</v>
      </c>
    </row>
    <row r="15" spans="1:10" ht="47.25" x14ac:dyDescent="0.25">
      <c r="A15" s="439" t="s">
        <v>119</v>
      </c>
      <c r="B15" s="440"/>
      <c r="C15" s="440"/>
      <c r="D15" s="159" t="s">
        <v>120</v>
      </c>
      <c r="E15" s="159" t="s">
        <v>121</v>
      </c>
      <c r="F15" s="159" t="s">
        <v>122</v>
      </c>
      <c r="G15" s="159" t="s">
        <v>123</v>
      </c>
      <c r="H15" s="159" t="s">
        <v>124</v>
      </c>
      <c r="I15" s="159"/>
      <c r="J15" s="160" t="s">
        <v>125</v>
      </c>
    </row>
    <row r="16" spans="1:10" ht="15.75" x14ac:dyDescent="0.25">
      <c r="A16" s="419"/>
      <c r="B16" s="420"/>
      <c r="C16" s="421"/>
      <c r="D16" s="111"/>
      <c r="E16" s="111"/>
      <c r="F16" s="111"/>
      <c r="G16" s="112"/>
      <c r="H16" s="112"/>
      <c r="I16" s="161"/>
      <c r="J16" s="156">
        <f>H16*G16</f>
        <v>0</v>
      </c>
    </row>
    <row r="17" spans="1:10" ht="15.75" x14ac:dyDescent="0.25">
      <c r="A17" s="419"/>
      <c r="B17" s="420"/>
      <c r="C17" s="421"/>
      <c r="D17" s="111"/>
      <c r="E17" s="111"/>
      <c r="F17" s="111"/>
      <c r="G17" s="112"/>
      <c r="H17" s="112"/>
      <c r="I17" s="161"/>
      <c r="J17" s="156">
        <f>H17*G17</f>
        <v>0</v>
      </c>
    </row>
    <row r="18" spans="1:10" ht="15.75" x14ac:dyDescent="0.25">
      <c r="A18" s="422" t="s">
        <v>132</v>
      </c>
      <c r="B18" s="423"/>
      <c r="C18" s="423"/>
      <c r="D18" s="423"/>
      <c r="E18" s="423"/>
      <c r="F18" s="423"/>
      <c r="G18" s="9" t="s">
        <v>117</v>
      </c>
      <c r="H18" s="10" t="e">
        <f>J18/J32</f>
        <v>#DIV/0!</v>
      </c>
      <c r="I18" s="9" t="s">
        <v>118</v>
      </c>
      <c r="J18" s="11">
        <f>SUM(J20:J21)</f>
        <v>0</v>
      </c>
    </row>
    <row r="19" spans="1:10" ht="47.25" x14ac:dyDescent="0.25">
      <c r="A19" s="439" t="s">
        <v>119</v>
      </c>
      <c r="B19" s="440"/>
      <c r="C19" s="440"/>
      <c r="D19" s="159" t="s">
        <v>120</v>
      </c>
      <c r="E19" s="159" t="s">
        <v>121</v>
      </c>
      <c r="F19" s="159" t="s">
        <v>122</v>
      </c>
      <c r="G19" s="159" t="s">
        <v>123</v>
      </c>
      <c r="H19" s="159" t="s">
        <v>124</v>
      </c>
      <c r="I19" s="159"/>
      <c r="J19" s="160" t="s">
        <v>125</v>
      </c>
    </row>
    <row r="20" spans="1:10" ht="15.75" x14ac:dyDescent="0.25">
      <c r="A20" s="419"/>
      <c r="B20" s="420"/>
      <c r="C20" s="421"/>
      <c r="D20" s="111"/>
      <c r="E20" s="111"/>
      <c r="F20" s="111"/>
      <c r="G20" s="112"/>
      <c r="H20" s="112"/>
      <c r="I20" s="161"/>
      <c r="J20" s="156">
        <f>H20*G20</f>
        <v>0</v>
      </c>
    </row>
    <row r="21" spans="1:10" ht="15.75" x14ac:dyDescent="0.25">
      <c r="A21" s="419"/>
      <c r="B21" s="420"/>
      <c r="C21" s="421"/>
      <c r="D21" s="111"/>
      <c r="E21" s="111"/>
      <c r="F21" s="111"/>
      <c r="G21" s="112"/>
      <c r="H21" s="112"/>
      <c r="I21" s="161"/>
      <c r="J21" s="156">
        <f>H21*G21</f>
        <v>0</v>
      </c>
    </row>
    <row r="22" spans="1:10" ht="15.75" x14ac:dyDescent="0.25">
      <c r="A22" s="422" t="s">
        <v>133</v>
      </c>
      <c r="B22" s="423"/>
      <c r="C22" s="423"/>
      <c r="D22" s="423"/>
      <c r="E22" s="423"/>
      <c r="F22" s="423"/>
      <c r="G22" s="9" t="s">
        <v>117</v>
      </c>
      <c r="H22" s="10" t="e">
        <f>J22/J32</f>
        <v>#DIV/0!</v>
      </c>
      <c r="I22" s="9" t="s">
        <v>118</v>
      </c>
      <c r="J22" s="11">
        <f>SUM(J24:J25)</f>
        <v>0</v>
      </c>
    </row>
    <row r="23" spans="1:10" ht="47.25" x14ac:dyDescent="0.25">
      <c r="A23" s="439" t="s">
        <v>119</v>
      </c>
      <c r="B23" s="440"/>
      <c r="C23" s="440"/>
      <c r="D23" s="159" t="s">
        <v>120</v>
      </c>
      <c r="E23" s="159" t="s">
        <v>121</v>
      </c>
      <c r="F23" s="159" t="s">
        <v>122</v>
      </c>
      <c r="G23" s="159" t="s">
        <v>123</v>
      </c>
      <c r="H23" s="159" t="s">
        <v>124</v>
      </c>
      <c r="I23" s="159"/>
      <c r="J23" s="160" t="s">
        <v>125</v>
      </c>
    </row>
    <row r="24" spans="1:10" ht="15.75" x14ac:dyDescent="0.25">
      <c r="A24" s="419"/>
      <c r="B24" s="420"/>
      <c r="C24" s="421"/>
      <c r="D24" s="111"/>
      <c r="E24" s="111"/>
      <c r="F24" s="111"/>
      <c r="G24" s="112"/>
      <c r="H24" s="112"/>
      <c r="I24" s="161"/>
      <c r="J24" s="156">
        <f>H24*G24</f>
        <v>0</v>
      </c>
    </row>
    <row r="25" spans="1:10" ht="15.75" x14ac:dyDescent="0.25">
      <c r="A25" s="419"/>
      <c r="B25" s="420"/>
      <c r="C25" s="421"/>
      <c r="D25" s="111"/>
      <c r="E25" s="111"/>
      <c r="F25" s="111"/>
      <c r="G25" s="112"/>
      <c r="H25" s="112"/>
      <c r="I25" s="161"/>
      <c r="J25" s="156">
        <f>H25*G25</f>
        <v>0</v>
      </c>
    </row>
    <row r="26" spans="1:10" ht="15.75" x14ac:dyDescent="0.25">
      <c r="A26" s="422" t="s">
        <v>134</v>
      </c>
      <c r="B26" s="423"/>
      <c r="C26" s="423"/>
      <c r="D26" s="423"/>
      <c r="E26" s="423"/>
      <c r="F26" s="423"/>
      <c r="G26" s="9" t="s">
        <v>117</v>
      </c>
      <c r="H26" s="10" t="e">
        <f>J26/J32</f>
        <v>#DIV/0!</v>
      </c>
      <c r="I26" s="9" t="s">
        <v>118</v>
      </c>
      <c r="J26" s="11">
        <f>SUM(J28:J29)</f>
        <v>0</v>
      </c>
    </row>
    <row r="27" spans="1:10" ht="47.25" x14ac:dyDescent="0.25">
      <c r="A27" s="439" t="s">
        <v>119</v>
      </c>
      <c r="B27" s="440"/>
      <c r="C27" s="440"/>
      <c r="D27" s="159" t="s">
        <v>120</v>
      </c>
      <c r="E27" s="159" t="s">
        <v>121</v>
      </c>
      <c r="F27" s="159" t="s">
        <v>122</v>
      </c>
      <c r="G27" s="159" t="s">
        <v>123</v>
      </c>
      <c r="H27" s="159" t="s">
        <v>124</v>
      </c>
      <c r="I27" s="159"/>
      <c r="J27" s="160" t="s">
        <v>125</v>
      </c>
    </row>
    <row r="28" spans="1:10" ht="15.75" x14ac:dyDescent="0.25">
      <c r="A28" s="419"/>
      <c r="B28" s="420"/>
      <c r="C28" s="421"/>
      <c r="D28" s="111"/>
      <c r="E28" s="111"/>
      <c r="F28" s="111"/>
      <c r="G28" s="112"/>
      <c r="H28" s="112"/>
      <c r="I28" s="161"/>
      <c r="J28" s="156">
        <f>H28*G28</f>
        <v>0</v>
      </c>
    </row>
    <row r="29" spans="1:10" ht="15.75" x14ac:dyDescent="0.25">
      <c r="A29" s="419"/>
      <c r="B29" s="420"/>
      <c r="C29" s="421"/>
      <c r="D29" s="111"/>
      <c r="E29" s="111"/>
      <c r="F29" s="111"/>
      <c r="G29" s="112"/>
      <c r="H29" s="112"/>
      <c r="I29" s="161"/>
      <c r="J29" s="156"/>
    </row>
    <row r="30" spans="1:10" ht="15.75" x14ac:dyDescent="0.25">
      <c r="A30" s="422" t="s">
        <v>135</v>
      </c>
      <c r="B30" s="423"/>
      <c r="C30" s="423"/>
      <c r="D30" s="423"/>
      <c r="E30" s="423"/>
      <c r="F30" s="423"/>
      <c r="G30" s="9" t="s">
        <v>117</v>
      </c>
      <c r="H30" s="10" t="e">
        <f>J30/J32</f>
        <v>#DIV/0!</v>
      </c>
      <c r="I30" s="9" t="s">
        <v>118</v>
      </c>
      <c r="J30" s="11">
        <f>J31</f>
        <v>0</v>
      </c>
    </row>
    <row r="31" spans="1:10" ht="47.25" x14ac:dyDescent="0.25">
      <c r="A31" s="427" t="s">
        <v>1452</v>
      </c>
      <c r="B31" s="428"/>
      <c r="C31" s="428"/>
      <c r="D31" s="428"/>
      <c r="E31" s="428"/>
      <c r="F31" s="429"/>
      <c r="G31" s="159" t="s">
        <v>1451</v>
      </c>
      <c r="H31" s="163"/>
      <c r="I31" s="159" t="s">
        <v>118</v>
      </c>
      <c r="J31" s="166">
        <f>J7*H31</f>
        <v>0</v>
      </c>
    </row>
    <row r="32" spans="1:10" ht="15.75" x14ac:dyDescent="0.25">
      <c r="A32" s="430" t="s">
        <v>136</v>
      </c>
      <c r="B32" s="431"/>
      <c r="C32" s="431"/>
      <c r="D32" s="431"/>
      <c r="E32" s="431"/>
      <c r="F32" s="432"/>
      <c r="G32" s="12" t="s">
        <v>117</v>
      </c>
      <c r="H32" s="13" t="e">
        <f>J32/J32</f>
        <v>#DIV/0!</v>
      </c>
      <c r="I32" s="12" t="s">
        <v>118</v>
      </c>
      <c r="J32" s="14">
        <f>J30+J26+J22+J18+J14+J7+J2</f>
        <v>0</v>
      </c>
    </row>
    <row r="33" spans="1:10" ht="15.75" x14ac:dyDescent="0.25">
      <c r="A33" s="433" t="s">
        <v>89</v>
      </c>
      <c r="B33" s="434"/>
      <c r="C33" s="434"/>
      <c r="D33" s="434"/>
      <c r="E33" s="434"/>
      <c r="F33" s="435"/>
      <c r="G33" s="15" t="s">
        <v>117</v>
      </c>
      <c r="H33" s="16" t="e">
        <f>J33/J32</f>
        <v>#DIV/0!</v>
      </c>
      <c r="I33" s="15" t="s">
        <v>118</v>
      </c>
      <c r="J33" s="17">
        <f>J2</f>
        <v>0</v>
      </c>
    </row>
    <row r="34" spans="1:10" ht="15.75" x14ac:dyDescent="0.25">
      <c r="A34" s="433" t="s">
        <v>137</v>
      </c>
      <c r="B34" s="434"/>
      <c r="C34" s="434"/>
      <c r="D34" s="434"/>
      <c r="E34" s="434"/>
      <c r="F34" s="435"/>
      <c r="G34" s="15" t="s">
        <v>117</v>
      </c>
      <c r="H34" s="16" t="e">
        <f>J34/J32</f>
        <v>#DIV/0!</v>
      </c>
      <c r="I34" s="15" t="s">
        <v>118</v>
      </c>
      <c r="J34" s="17">
        <f>J26+J22+J18+J14+J7</f>
        <v>0</v>
      </c>
    </row>
    <row r="35" spans="1:10" ht="15.75" x14ac:dyDescent="0.25">
      <c r="A35" s="433" t="s">
        <v>138</v>
      </c>
      <c r="B35" s="434"/>
      <c r="C35" s="434"/>
      <c r="D35" s="434"/>
      <c r="E35" s="434"/>
      <c r="F35" s="435"/>
      <c r="G35" s="15" t="s">
        <v>117</v>
      </c>
      <c r="H35" s="16" t="e">
        <f>J35/J32</f>
        <v>#DIV/0!</v>
      </c>
      <c r="I35" s="15" t="s">
        <v>118</v>
      </c>
      <c r="J35" s="17">
        <f>J30</f>
        <v>0</v>
      </c>
    </row>
    <row r="36" spans="1:10" ht="15.75" x14ac:dyDescent="0.25">
      <c r="A36" s="436" t="s">
        <v>72</v>
      </c>
      <c r="B36" s="437"/>
      <c r="C36" s="437"/>
      <c r="D36" s="437"/>
      <c r="E36" s="437"/>
      <c r="F36" s="438"/>
      <c r="G36" s="18" t="s">
        <v>117</v>
      </c>
      <c r="H36" s="19" t="e">
        <f>J7/(J2+J14+J18+J22+J26)</f>
        <v>#DIV/0!</v>
      </c>
      <c r="I36" s="18" t="s">
        <v>118</v>
      </c>
      <c r="J36" s="20">
        <f>J7</f>
        <v>0</v>
      </c>
    </row>
    <row r="37" spans="1:10" ht="16.5" thickBot="1" x14ac:dyDescent="0.3">
      <c r="A37" s="424" t="s">
        <v>78</v>
      </c>
      <c r="B37" s="425"/>
      <c r="C37" s="425"/>
      <c r="D37" s="425"/>
      <c r="E37" s="425"/>
      <c r="F37" s="426"/>
      <c r="G37" s="21" t="s">
        <v>117</v>
      </c>
      <c r="H37" s="22" t="e">
        <f>J30/J7</f>
        <v>#DIV/0!</v>
      </c>
      <c r="I37" s="21" t="s">
        <v>118</v>
      </c>
      <c r="J37" s="23">
        <f>J30</f>
        <v>0</v>
      </c>
    </row>
  </sheetData>
  <sheetProtection sheet="1" objects="1" scenarios="1" selectLockedCells="1"/>
  <mergeCells count="41">
    <mergeCell ref="A34:F34"/>
    <mergeCell ref="A35:F35"/>
    <mergeCell ref="A36:F36"/>
    <mergeCell ref="A37:F37"/>
    <mergeCell ref="A29:C29"/>
    <mergeCell ref="A30:F30"/>
    <mergeCell ref="A32:F32"/>
    <mergeCell ref="A33:F33"/>
    <mergeCell ref="A31:F31"/>
    <mergeCell ref="A28:C28"/>
    <mergeCell ref="A17:C17"/>
    <mergeCell ref="A18:F18"/>
    <mergeCell ref="A19:C19"/>
    <mergeCell ref="A20:C20"/>
    <mergeCell ref="A21:C21"/>
    <mergeCell ref="A22:F22"/>
    <mergeCell ref="A23:C23"/>
    <mergeCell ref="A24:C24"/>
    <mergeCell ref="A25:C25"/>
    <mergeCell ref="A26:F26"/>
    <mergeCell ref="A27:C27"/>
    <mergeCell ref="A16:C16"/>
    <mergeCell ref="A7:F7"/>
    <mergeCell ref="A9:E9"/>
    <mergeCell ref="G9:G10"/>
    <mergeCell ref="H9:H10"/>
    <mergeCell ref="C11:E11"/>
    <mergeCell ref="C12:E12"/>
    <mergeCell ref="C13:E13"/>
    <mergeCell ref="A14:F14"/>
    <mergeCell ref="A15:C15"/>
    <mergeCell ref="I9:I10"/>
    <mergeCell ref="J9:J10"/>
    <mergeCell ref="C10:E10"/>
    <mergeCell ref="A1:J1"/>
    <mergeCell ref="A2:F2"/>
    <mergeCell ref="A3:C3"/>
    <mergeCell ref="A4:C4"/>
    <mergeCell ref="A5:C5"/>
    <mergeCell ref="A6:C6"/>
    <mergeCell ref="A8:E8"/>
  </mergeCells>
  <conditionalFormatting sqref="J8">
    <cfRule type="expression" dxfId="35" priority="2">
      <formula>$F$8="NIE"</formula>
    </cfRule>
  </conditionalFormatting>
  <conditionalFormatting sqref="A11:J13">
    <cfRule type="expression" dxfId="34" priority="4">
      <formula>$F$8="ÁNO"</formula>
    </cfRule>
  </conditionalFormatting>
  <conditionalFormatting sqref="H8">
    <cfRule type="expression" dxfId="33" priority="3">
      <formula>$F$8="NIE"</formula>
    </cfRule>
  </conditionalFormatting>
  <conditionalFormatting sqref="A11:J13 H8 J8">
    <cfRule type="expression" dxfId="32" priority="1">
      <formula>$F$8="vyber"</formula>
    </cfRule>
  </conditionalFormatting>
  <dataValidations count="3">
    <dataValidation type="list" allowBlank="1" showInputMessage="1" sqref="F8">
      <formula1>"ÁNO,NIE"</formula1>
    </dataValidation>
    <dataValidation type="decimal" allowBlank="1" showInputMessage="1" showErrorMessage="1" sqref="H8">
      <formula1>0</formula1>
      <formula2>0.2</formula2>
    </dataValidation>
    <dataValidation type="decimal" allowBlank="1" showInputMessage="1" showErrorMessage="1" sqref="H31">
      <formula1>0</formula1>
      <formula2>0.15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view="pageBreakPreview" zoomScaleNormal="100" zoomScaleSheetLayoutView="100" workbookViewId="0">
      <selection activeCell="G4" sqref="G4:H4"/>
    </sheetView>
  </sheetViews>
  <sheetFormatPr defaultRowHeight="15" x14ac:dyDescent="0.25"/>
  <cols>
    <col min="1" max="1" width="16.5703125" customWidth="1"/>
    <col min="2" max="2" width="11.140625" customWidth="1"/>
    <col min="3" max="3" width="6" customWidth="1"/>
    <col min="4" max="4" width="17.42578125" customWidth="1"/>
    <col min="5" max="5" width="23.28515625" customWidth="1"/>
    <col min="6" max="6" width="10.28515625" customWidth="1"/>
    <col min="7" max="7" width="9.5703125" customWidth="1"/>
    <col min="8" max="8" width="8.140625" customWidth="1"/>
    <col min="9" max="9" width="14.7109375" customWidth="1"/>
    <col min="10" max="10" width="10.7109375" customWidth="1"/>
  </cols>
  <sheetData>
    <row r="1" spans="1:10" ht="15.75" customHeight="1" x14ac:dyDescent="0.25">
      <c r="A1" s="453" t="s">
        <v>1369</v>
      </c>
      <c r="B1" s="454"/>
      <c r="C1" s="454"/>
      <c r="D1" s="454"/>
      <c r="E1" s="454"/>
      <c r="F1" s="454"/>
      <c r="G1" s="454"/>
      <c r="H1" s="455"/>
      <c r="I1" s="455"/>
      <c r="J1" s="456"/>
    </row>
    <row r="2" spans="1:10" ht="15.75" x14ac:dyDescent="0.25">
      <c r="A2" s="422" t="s">
        <v>116</v>
      </c>
      <c r="B2" s="423"/>
      <c r="C2" s="423"/>
      <c r="D2" s="423"/>
      <c r="E2" s="423"/>
      <c r="F2" s="423"/>
      <c r="G2" s="9" t="s">
        <v>117</v>
      </c>
      <c r="H2" s="10" t="e">
        <f>J2/J32</f>
        <v>#DIV/0!</v>
      </c>
      <c r="I2" s="171" t="s">
        <v>118</v>
      </c>
      <c r="J2" s="11">
        <f>SUM(J4:J6)</f>
        <v>0</v>
      </c>
    </row>
    <row r="3" spans="1:10" ht="47.25" x14ac:dyDescent="0.25">
      <c r="A3" s="439" t="s">
        <v>119</v>
      </c>
      <c r="B3" s="440"/>
      <c r="C3" s="440"/>
      <c r="D3" s="159" t="s">
        <v>120</v>
      </c>
      <c r="E3" s="159" t="s">
        <v>121</v>
      </c>
      <c r="F3" s="159" t="s">
        <v>122</v>
      </c>
      <c r="G3" s="159" t="s">
        <v>123</v>
      </c>
      <c r="H3" s="159" t="s">
        <v>124</v>
      </c>
      <c r="I3" s="172"/>
      <c r="J3" s="160" t="s">
        <v>125</v>
      </c>
    </row>
    <row r="4" spans="1:10" ht="15.75" x14ac:dyDescent="0.25">
      <c r="A4" s="449"/>
      <c r="B4" s="443"/>
      <c r="C4" s="444"/>
      <c r="D4" s="117"/>
      <c r="E4" s="117"/>
      <c r="F4" s="117"/>
      <c r="G4" s="115"/>
      <c r="H4" s="115"/>
      <c r="I4" s="173"/>
      <c r="J4" s="165">
        <f>H4*G4</f>
        <v>0</v>
      </c>
    </row>
    <row r="5" spans="1:10" ht="15.75" x14ac:dyDescent="0.25">
      <c r="A5" s="449"/>
      <c r="B5" s="443"/>
      <c r="C5" s="444"/>
      <c r="D5" s="117"/>
      <c r="E5" s="117"/>
      <c r="F5" s="117"/>
      <c r="G5" s="115"/>
      <c r="H5" s="115"/>
      <c r="I5" s="173"/>
      <c r="J5" s="165">
        <f>H5*G5</f>
        <v>0</v>
      </c>
    </row>
    <row r="6" spans="1:10" ht="15.75" x14ac:dyDescent="0.25">
      <c r="A6" s="449"/>
      <c r="B6" s="443"/>
      <c r="C6" s="444"/>
      <c r="D6" s="117"/>
      <c r="E6" s="117"/>
      <c r="F6" s="117"/>
      <c r="G6" s="115"/>
      <c r="H6" s="115"/>
      <c r="I6" s="173"/>
      <c r="J6" s="165">
        <f>H6*G6</f>
        <v>0</v>
      </c>
    </row>
    <row r="7" spans="1:10" ht="15.75" x14ac:dyDescent="0.25">
      <c r="A7" s="422" t="s">
        <v>126</v>
      </c>
      <c r="B7" s="423"/>
      <c r="C7" s="423"/>
      <c r="D7" s="423"/>
      <c r="E7" s="423"/>
      <c r="F7" s="423"/>
      <c r="G7" s="9" t="s">
        <v>117</v>
      </c>
      <c r="H7" s="10" t="e">
        <f>J7/J32</f>
        <v>#DIV/0!</v>
      </c>
      <c r="I7" s="171" t="s">
        <v>118</v>
      </c>
      <c r="J7" s="11">
        <f>IF(F8="ÁNO",J8,IF(F8="NIE",SUM(J11:J13),0))</f>
        <v>0</v>
      </c>
    </row>
    <row r="8" spans="1:10" ht="15.75" customHeight="1" x14ac:dyDescent="0.25">
      <c r="A8" s="445" t="s">
        <v>1448</v>
      </c>
      <c r="B8" s="445"/>
      <c r="C8" s="445"/>
      <c r="D8" s="445"/>
      <c r="E8" s="445"/>
      <c r="F8" s="164" t="s">
        <v>1385</v>
      </c>
      <c r="G8" s="161" t="s">
        <v>1449</v>
      </c>
      <c r="H8" s="163"/>
      <c r="I8" s="161" t="s">
        <v>118</v>
      </c>
      <c r="J8" s="162">
        <f>(J2+J14+J18+J22+J26)*H8</f>
        <v>0</v>
      </c>
    </row>
    <row r="9" spans="1:10" ht="15.75" customHeight="1" x14ac:dyDescent="0.25">
      <c r="A9" s="445" t="s">
        <v>1450</v>
      </c>
      <c r="B9" s="445"/>
      <c r="C9" s="445"/>
      <c r="D9" s="445"/>
      <c r="E9" s="445"/>
      <c r="F9" s="155"/>
      <c r="G9" s="446" t="s">
        <v>120</v>
      </c>
      <c r="H9" s="447" t="s">
        <v>123</v>
      </c>
      <c r="I9" s="447" t="s">
        <v>124</v>
      </c>
      <c r="J9" s="448" t="s">
        <v>125</v>
      </c>
    </row>
    <row r="10" spans="1:10" ht="31.5" x14ac:dyDescent="0.25">
      <c r="A10" s="157" t="s">
        <v>127</v>
      </c>
      <c r="B10" s="158" t="s">
        <v>128</v>
      </c>
      <c r="C10" s="450" t="s">
        <v>121</v>
      </c>
      <c r="D10" s="451"/>
      <c r="E10" s="452"/>
      <c r="F10" s="159" t="s">
        <v>122</v>
      </c>
      <c r="G10" s="446"/>
      <c r="H10" s="447"/>
      <c r="I10" s="447"/>
      <c r="J10" s="448"/>
    </row>
    <row r="11" spans="1:10" ht="15.75" x14ac:dyDescent="0.25">
      <c r="A11" s="113"/>
      <c r="B11" s="114" t="s">
        <v>129</v>
      </c>
      <c r="C11" s="442"/>
      <c r="D11" s="443"/>
      <c r="E11" s="444"/>
      <c r="F11" s="154"/>
      <c r="G11" s="115" t="s">
        <v>130</v>
      </c>
      <c r="H11" s="115"/>
      <c r="I11" s="115"/>
      <c r="J11" s="165">
        <f>H11*I11</f>
        <v>0</v>
      </c>
    </row>
    <row r="12" spans="1:10" ht="15.75" x14ac:dyDescent="0.25">
      <c r="A12" s="113"/>
      <c r="B12" s="114" t="s">
        <v>129</v>
      </c>
      <c r="C12" s="442"/>
      <c r="D12" s="443"/>
      <c r="E12" s="444"/>
      <c r="F12" s="154"/>
      <c r="G12" s="115" t="s">
        <v>130</v>
      </c>
      <c r="H12" s="115"/>
      <c r="I12" s="115"/>
      <c r="J12" s="165">
        <f>H12*I12</f>
        <v>0</v>
      </c>
    </row>
    <row r="13" spans="1:10" ht="15.75" x14ac:dyDescent="0.25">
      <c r="A13" s="116"/>
      <c r="B13" s="112" t="s">
        <v>129</v>
      </c>
      <c r="C13" s="441"/>
      <c r="D13" s="420"/>
      <c r="E13" s="421"/>
      <c r="F13" s="153"/>
      <c r="G13" s="112" t="s">
        <v>130</v>
      </c>
      <c r="H13" s="112"/>
      <c r="I13" s="112"/>
      <c r="J13" s="165">
        <f>H13*I13</f>
        <v>0</v>
      </c>
    </row>
    <row r="14" spans="1:10" ht="15.75" x14ac:dyDescent="0.25">
      <c r="A14" s="422" t="s">
        <v>131</v>
      </c>
      <c r="B14" s="423"/>
      <c r="C14" s="423"/>
      <c r="D14" s="423"/>
      <c r="E14" s="423"/>
      <c r="F14" s="423"/>
      <c r="G14" s="9" t="s">
        <v>117</v>
      </c>
      <c r="H14" s="10" t="e">
        <f>J14/J32</f>
        <v>#DIV/0!</v>
      </c>
      <c r="I14" s="9" t="s">
        <v>118</v>
      </c>
      <c r="J14" s="11">
        <f>SUM(J16:J17)</f>
        <v>0</v>
      </c>
    </row>
    <row r="15" spans="1:10" ht="47.25" x14ac:dyDescent="0.25">
      <c r="A15" s="439" t="s">
        <v>119</v>
      </c>
      <c r="B15" s="440"/>
      <c r="C15" s="440"/>
      <c r="D15" s="159" t="s">
        <v>120</v>
      </c>
      <c r="E15" s="159" t="s">
        <v>121</v>
      </c>
      <c r="F15" s="159" t="s">
        <v>122</v>
      </c>
      <c r="G15" s="159" t="s">
        <v>123</v>
      </c>
      <c r="H15" s="159" t="s">
        <v>124</v>
      </c>
      <c r="I15" s="159"/>
      <c r="J15" s="160" t="s">
        <v>125</v>
      </c>
    </row>
    <row r="16" spans="1:10" ht="15.75" x14ac:dyDescent="0.25">
      <c r="A16" s="419"/>
      <c r="B16" s="420"/>
      <c r="C16" s="421"/>
      <c r="D16" s="111"/>
      <c r="E16" s="111"/>
      <c r="F16" s="111"/>
      <c r="G16" s="112"/>
      <c r="H16" s="112"/>
      <c r="I16" s="161"/>
      <c r="J16" s="156">
        <f>H16*G16</f>
        <v>0</v>
      </c>
    </row>
    <row r="17" spans="1:10" ht="15.75" x14ac:dyDescent="0.25">
      <c r="A17" s="419"/>
      <c r="B17" s="420"/>
      <c r="C17" s="421"/>
      <c r="D17" s="111"/>
      <c r="E17" s="111"/>
      <c r="F17" s="111"/>
      <c r="G17" s="112"/>
      <c r="H17" s="112"/>
      <c r="I17" s="161"/>
      <c r="J17" s="156">
        <f>H17*G17</f>
        <v>0</v>
      </c>
    </row>
    <row r="18" spans="1:10" ht="15.75" x14ac:dyDescent="0.25">
      <c r="A18" s="422" t="s">
        <v>132</v>
      </c>
      <c r="B18" s="423"/>
      <c r="C18" s="423"/>
      <c r="D18" s="423"/>
      <c r="E18" s="423"/>
      <c r="F18" s="423"/>
      <c r="G18" s="9" t="s">
        <v>117</v>
      </c>
      <c r="H18" s="10" t="e">
        <f>J18/J32</f>
        <v>#DIV/0!</v>
      </c>
      <c r="I18" s="9" t="s">
        <v>118</v>
      </c>
      <c r="J18" s="11">
        <f>SUM(J20:J21)</f>
        <v>0</v>
      </c>
    </row>
    <row r="19" spans="1:10" ht="47.25" x14ac:dyDescent="0.25">
      <c r="A19" s="439" t="s">
        <v>119</v>
      </c>
      <c r="B19" s="440"/>
      <c r="C19" s="440"/>
      <c r="D19" s="159" t="s">
        <v>120</v>
      </c>
      <c r="E19" s="159" t="s">
        <v>121</v>
      </c>
      <c r="F19" s="159" t="s">
        <v>122</v>
      </c>
      <c r="G19" s="159" t="s">
        <v>123</v>
      </c>
      <c r="H19" s="159" t="s">
        <v>124</v>
      </c>
      <c r="I19" s="159"/>
      <c r="J19" s="160" t="s">
        <v>125</v>
      </c>
    </row>
    <row r="20" spans="1:10" ht="15.75" x14ac:dyDescent="0.25">
      <c r="A20" s="419"/>
      <c r="B20" s="420"/>
      <c r="C20" s="421"/>
      <c r="D20" s="111"/>
      <c r="E20" s="111"/>
      <c r="F20" s="111"/>
      <c r="G20" s="112"/>
      <c r="H20" s="112"/>
      <c r="I20" s="161"/>
      <c r="J20" s="156">
        <f>H20*G20</f>
        <v>0</v>
      </c>
    </row>
    <row r="21" spans="1:10" ht="15.75" x14ac:dyDescent="0.25">
      <c r="A21" s="419"/>
      <c r="B21" s="420"/>
      <c r="C21" s="421"/>
      <c r="D21" s="111"/>
      <c r="E21" s="111"/>
      <c r="F21" s="111"/>
      <c r="G21" s="112"/>
      <c r="H21" s="112"/>
      <c r="I21" s="161"/>
      <c r="J21" s="156">
        <f>H21*G21</f>
        <v>0</v>
      </c>
    </row>
    <row r="22" spans="1:10" ht="15.75" x14ac:dyDescent="0.25">
      <c r="A22" s="422" t="s">
        <v>133</v>
      </c>
      <c r="B22" s="423"/>
      <c r="C22" s="423"/>
      <c r="D22" s="423"/>
      <c r="E22" s="423"/>
      <c r="F22" s="423"/>
      <c r="G22" s="9" t="s">
        <v>117</v>
      </c>
      <c r="H22" s="10" t="e">
        <f>J22/J32</f>
        <v>#DIV/0!</v>
      </c>
      <c r="I22" s="9" t="s">
        <v>118</v>
      </c>
      <c r="J22" s="11">
        <f>SUM(J24:J25)</f>
        <v>0</v>
      </c>
    </row>
    <row r="23" spans="1:10" ht="47.25" x14ac:dyDescent="0.25">
      <c r="A23" s="439" t="s">
        <v>119</v>
      </c>
      <c r="B23" s="440"/>
      <c r="C23" s="440"/>
      <c r="D23" s="159" t="s">
        <v>120</v>
      </c>
      <c r="E23" s="159" t="s">
        <v>121</v>
      </c>
      <c r="F23" s="159" t="s">
        <v>122</v>
      </c>
      <c r="G23" s="159" t="s">
        <v>123</v>
      </c>
      <c r="H23" s="159" t="s">
        <v>124</v>
      </c>
      <c r="I23" s="159"/>
      <c r="J23" s="160" t="s">
        <v>125</v>
      </c>
    </row>
    <row r="24" spans="1:10" ht="15.75" x14ac:dyDescent="0.25">
      <c r="A24" s="419"/>
      <c r="B24" s="420"/>
      <c r="C24" s="421"/>
      <c r="D24" s="111"/>
      <c r="E24" s="111"/>
      <c r="F24" s="111"/>
      <c r="G24" s="112"/>
      <c r="H24" s="112"/>
      <c r="I24" s="161"/>
      <c r="J24" s="156">
        <f>H24*G24</f>
        <v>0</v>
      </c>
    </row>
    <row r="25" spans="1:10" ht="15.75" x14ac:dyDescent="0.25">
      <c r="A25" s="419"/>
      <c r="B25" s="420"/>
      <c r="C25" s="421"/>
      <c r="D25" s="111"/>
      <c r="E25" s="111"/>
      <c r="F25" s="111"/>
      <c r="G25" s="112"/>
      <c r="H25" s="112"/>
      <c r="I25" s="161"/>
      <c r="J25" s="156">
        <f>H25*G25</f>
        <v>0</v>
      </c>
    </row>
    <row r="26" spans="1:10" ht="15.75" x14ac:dyDescent="0.25">
      <c r="A26" s="422" t="s">
        <v>134</v>
      </c>
      <c r="B26" s="423"/>
      <c r="C26" s="423"/>
      <c r="D26" s="423"/>
      <c r="E26" s="423"/>
      <c r="F26" s="423"/>
      <c r="G26" s="9" t="s">
        <v>117</v>
      </c>
      <c r="H26" s="10" t="e">
        <f>J26/J32</f>
        <v>#DIV/0!</v>
      </c>
      <c r="I26" s="9" t="s">
        <v>118</v>
      </c>
      <c r="J26" s="11">
        <f>SUM(J28:J29)</f>
        <v>0</v>
      </c>
    </row>
    <row r="27" spans="1:10" ht="47.25" x14ac:dyDescent="0.25">
      <c r="A27" s="439" t="s">
        <v>119</v>
      </c>
      <c r="B27" s="440"/>
      <c r="C27" s="440"/>
      <c r="D27" s="159" t="s">
        <v>120</v>
      </c>
      <c r="E27" s="159" t="s">
        <v>121</v>
      </c>
      <c r="F27" s="159" t="s">
        <v>122</v>
      </c>
      <c r="G27" s="159" t="s">
        <v>123</v>
      </c>
      <c r="H27" s="159" t="s">
        <v>124</v>
      </c>
      <c r="I27" s="159"/>
      <c r="J27" s="160" t="s">
        <v>125</v>
      </c>
    </row>
    <row r="28" spans="1:10" ht="15.75" x14ac:dyDescent="0.25">
      <c r="A28" s="419"/>
      <c r="B28" s="420"/>
      <c r="C28" s="421"/>
      <c r="D28" s="111"/>
      <c r="E28" s="111"/>
      <c r="F28" s="111"/>
      <c r="G28" s="112"/>
      <c r="H28" s="112"/>
      <c r="I28" s="161"/>
      <c r="J28" s="156">
        <f>H28*G28</f>
        <v>0</v>
      </c>
    </row>
    <row r="29" spans="1:10" ht="15.75" x14ac:dyDescent="0.25">
      <c r="A29" s="419"/>
      <c r="B29" s="420"/>
      <c r="C29" s="421"/>
      <c r="D29" s="111"/>
      <c r="E29" s="111"/>
      <c r="F29" s="111"/>
      <c r="G29" s="112"/>
      <c r="H29" s="112"/>
      <c r="I29" s="161"/>
      <c r="J29" s="156"/>
    </row>
    <row r="30" spans="1:10" ht="15.75" x14ac:dyDescent="0.25">
      <c r="A30" s="422" t="s">
        <v>135</v>
      </c>
      <c r="B30" s="423"/>
      <c r="C30" s="423"/>
      <c r="D30" s="423"/>
      <c r="E30" s="423"/>
      <c r="F30" s="423"/>
      <c r="G30" s="9" t="s">
        <v>117</v>
      </c>
      <c r="H30" s="10" t="e">
        <f>J30/J32</f>
        <v>#DIV/0!</v>
      </c>
      <c r="I30" s="9" t="s">
        <v>118</v>
      </c>
      <c r="J30" s="11">
        <f>J31</f>
        <v>0</v>
      </c>
    </row>
    <row r="31" spans="1:10" ht="15.75" customHeight="1" x14ac:dyDescent="0.25">
      <c r="A31" s="427" t="s">
        <v>1452</v>
      </c>
      <c r="B31" s="428"/>
      <c r="C31" s="428"/>
      <c r="D31" s="428"/>
      <c r="E31" s="428"/>
      <c r="F31" s="429"/>
      <c r="G31" s="159" t="s">
        <v>1451</v>
      </c>
      <c r="H31" s="163"/>
      <c r="I31" s="159" t="s">
        <v>118</v>
      </c>
      <c r="J31" s="166">
        <f>J7*H31</f>
        <v>0</v>
      </c>
    </row>
    <row r="32" spans="1:10" ht="15.75" x14ac:dyDescent="0.25">
      <c r="A32" s="430" t="s">
        <v>136</v>
      </c>
      <c r="B32" s="431"/>
      <c r="C32" s="431"/>
      <c r="D32" s="431"/>
      <c r="E32" s="431"/>
      <c r="F32" s="432"/>
      <c r="G32" s="12" t="s">
        <v>117</v>
      </c>
      <c r="H32" s="13" t="e">
        <f>J32/J32</f>
        <v>#DIV/0!</v>
      </c>
      <c r="I32" s="12" t="s">
        <v>118</v>
      </c>
      <c r="J32" s="14">
        <f>J30+J26+J22+J18+J14+J7+J2</f>
        <v>0</v>
      </c>
    </row>
    <row r="33" spans="1:10" ht="15.75" x14ac:dyDescent="0.25">
      <c r="A33" s="433" t="s">
        <v>89</v>
      </c>
      <c r="B33" s="434"/>
      <c r="C33" s="434"/>
      <c r="D33" s="434"/>
      <c r="E33" s="434"/>
      <c r="F33" s="435"/>
      <c r="G33" s="15" t="s">
        <v>117</v>
      </c>
      <c r="H33" s="16" t="e">
        <f>J33/J32</f>
        <v>#DIV/0!</v>
      </c>
      <c r="I33" s="15" t="s">
        <v>118</v>
      </c>
      <c r="J33" s="17">
        <f>J2</f>
        <v>0</v>
      </c>
    </row>
    <row r="34" spans="1:10" ht="15.75" x14ac:dyDescent="0.25">
      <c r="A34" s="433" t="s">
        <v>137</v>
      </c>
      <c r="B34" s="434"/>
      <c r="C34" s="434"/>
      <c r="D34" s="434"/>
      <c r="E34" s="434"/>
      <c r="F34" s="435"/>
      <c r="G34" s="15" t="s">
        <v>117</v>
      </c>
      <c r="H34" s="16" t="e">
        <f>J34/J32</f>
        <v>#DIV/0!</v>
      </c>
      <c r="I34" s="15" t="s">
        <v>118</v>
      </c>
      <c r="J34" s="17">
        <f>J26+J22+J18+J14+J7</f>
        <v>0</v>
      </c>
    </row>
    <row r="35" spans="1:10" ht="15.75" x14ac:dyDescent="0.25">
      <c r="A35" s="433" t="s">
        <v>138</v>
      </c>
      <c r="B35" s="434"/>
      <c r="C35" s="434"/>
      <c r="D35" s="434"/>
      <c r="E35" s="434"/>
      <c r="F35" s="435"/>
      <c r="G35" s="15" t="s">
        <v>117</v>
      </c>
      <c r="H35" s="16" t="e">
        <f>J35/J32</f>
        <v>#DIV/0!</v>
      </c>
      <c r="I35" s="15" t="s">
        <v>118</v>
      </c>
      <c r="J35" s="17">
        <f>J30</f>
        <v>0</v>
      </c>
    </row>
    <row r="36" spans="1:10" ht="15.75" x14ac:dyDescent="0.25">
      <c r="A36" s="436" t="s">
        <v>72</v>
      </c>
      <c r="B36" s="437"/>
      <c r="C36" s="437"/>
      <c r="D36" s="437"/>
      <c r="E36" s="437"/>
      <c r="F36" s="438"/>
      <c r="G36" s="18" t="s">
        <v>117</v>
      </c>
      <c r="H36" s="19" t="e">
        <f>J7/(J2+J14+J18+J22+J26)</f>
        <v>#DIV/0!</v>
      </c>
      <c r="I36" s="18" t="s">
        <v>118</v>
      </c>
      <c r="J36" s="20">
        <f>J7</f>
        <v>0</v>
      </c>
    </row>
    <row r="37" spans="1:10" ht="16.5" thickBot="1" x14ac:dyDescent="0.3">
      <c r="A37" s="424" t="s">
        <v>78</v>
      </c>
      <c r="B37" s="425"/>
      <c r="C37" s="425"/>
      <c r="D37" s="425"/>
      <c r="E37" s="425"/>
      <c r="F37" s="426"/>
      <c r="G37" s="21" t="s">
        <v>117</v>
      </c>
      <c r="H37" s="22" t="e">
        <f>J30/J7</f>
        <v>#DIV/0!</v>
      </c>
      <c r="I37" s="21" t="s">
        <v>118</v>
      </c>
      <c r="J37" s="23">
        <f>J30</f>
        <v>0</v>
      </c>
    </row>
  </sheetData>
  <sheetProtection sheet="1" objects="1" scenarios="1" selectLockedCells="1"/>
  <mergeCells count="41">
    <mergeCell ref="A37:F37"/>
    <mergeCell ref="A32:F32"/>
    <mergeCell ref="A33:F33"/>
    <mergeCell ref="A34:F34"/>
    <mergeCell ref="A35:F35"/>
    <mergeCell ref="A36:F36"/>
    <mergeCell ref="A16:C16"/>
    <mergeCell ref="A19:C19"/>
    <mergeCell ref="A20:C20"/>
    <mergeCell ref="A23:C23"/>
    <mergeCell ref="A24:C24"/>
    <mergeCell ref="A17:C17"/>
    <mergeCell ref="A18:F18"/>
    <mergeCell ref="A21:C21"/>
    <mergeCell ref="A22:F22"/>
    <mergeCell ref="J9:J10"/>
    <mergeCell ref="A15:C15"/>
    <mergeCell ref="A7:F7"/>
    <mergeCell ref="A8:E8"/>
    <mergeCell ref="C10:E10"/>
    <mergeCell ref="C11:E11"/>
    <mergeCell ref="C12:E12"/>
    <mergeCell ref="C13:E13"/>
    <mergeCell ref="A14:F14"/>
    <mergeCell ref="A6:C6"/>
    <mergeCell ref="A9:E9"/>
    <mergeCell ref="G9:G10"/>
    <mergeCell ref="H9:H10"/>
    <mergeCell ref="I9:I10"/>
    <mergeCell ref="A1:J1"/>
    <mergeCell ref="A2:F2"/>
    <mergeCell ref="A3:C3"/>
    <mergeCell ref="A4:C4"/>
    <mergeCell ref="A5:C5"/>
    <mergeCell ref="A25:C25"/>
    <mergeCell ref="A26:F26"/>
    <mergeCell ref="A29:C29"/>
    <mergeCell ref="A30:F30"/>
    <mergeCell ref="A31:F31"/>
    <mergeCell ref="A27:C27"/>
    <mergeCell ref="A28:C28"/>
  </mergeCells>
  <conditionalFormatting sqref="J8">
    <cfRule type="expression" dxfId="31" priority="2">
      <formula>$F$8="NIE"</formula>
    </cfRule>
  </conditionalFormatting>
  <conditionalFormatting sqref="A11:J13">
    <cfRule type="expression" dxfId="30" priority="4">
      <formula>$F$8="ÁNO"</formula>
    </cfRule>
  </conditionalFormatting>
  <conditionalFormatting sqref="H8">
    <cfRule type="expression" dxfId="29" priority="3">
      <formula>$F$8="NIE"</formula>
    </cfRule>
  </conditionalFormatting>
  <conditionalFormatting sqref="A11:J13 H8 J8">
    <cfRule type="expression" dxfId="28" priority="1">
      <formula>$F$8="vyber"</formula>
    </cfRule>
  </conditionalFormatting>
  <dataValidations count="3">
    <dataValidation type="decimal" allowBlank="1" showInputMessage="1" showErrorMessage="1" sqref="H31">
      <formula1>0</formula1>
      <formula2>0.15</formula2>
    </dataValidation>
    <dataValidation type="decimal" allowBlank="1" showInputMessage="1" showErrorMessage="1" sqref="H8">
      <formula1>0</formula1>
      <formula2>0.2</formula2>
    </dataValidation>
    <dataValidation type="list" allowBlank="1" showInputMessage="1" sqref="F8">
      <formula1>"ÁNO,NIE"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view="pageBreakPreview" zoomScaleNormal="100" zoomScaleSheetLayoutView="100" workbookViewId="0">
      <selection activeCell="G4" sqref="G4:H4"/>
    </sheetView>
  </sheetViews>
  <sheetFormatPr defaultRowHeight="15" x14ac:dyDescent="0.25"/>
  <cols>
    <col min="1" max="1" width="16.5703125" customWidth="1"/>
    <col min="2" max="2" width="11.140625" customWidth="1"/>
    <col min="3" max="3" width="6" customWidth="1"/>
    <col min="4" max="4" width="17.42578125" customWidth="1"/>
    <col min="5" max="5" width="23.28515625" customWidth="1"/>
    <col min="6" max="6" width="10.28515625" customWidth="1"/>
    <col min="7" max="7" width="9.5703125" customWidth="1"/>
    <col min="8" max="8" width="8.140625" customWidth="1"/>
    <col min="9" max="9" width="14.7109375" customWidth="1"/>
    <col min="10" max="10" width="10.7109375" customWidth="1"/>
  </cols>
  <sheetData>
    <row r="1" spans="1:10" ht="15.75" customHeight="1" x14ac:dyDescent="0.25">
      <c r="A1" s="453" t="s">
        <v>1370</v>
      </c>
      <c r="B1" s="454"/>
      <c r="C1" s="454"/>
      <c r="D1" s="454"/>
      <c r="E1" s="454"/>
      <c r="F1" s="454"/>
      <c r="G1" s="454"/>
      <c r="H1" s="455"/>
      <c r="I1" s="455"/>
      <c r="J1" s="456"/>
    </row>
    <row r="2" spans="1:10" ht="15.75" x14ac:dyDescent="0.25">
      <c r="A2" s="422" t="s">
        <v>116</v>
      </c>
      <c r="B2" s="423"/>
      <c r="C2" s="423"/>
      <c r="D2" s="423"/>
      <c r="E2" s="423"/>
      <c r="F2" s="423"/>
      <c r="G2" s="9" t="s">
        <v>117</v>
      </c>
      <c r="H2" s="10" t="e">
        <f>J2/J32</f>
        <v>#DIV/0!</v>
      </c>
      <c r="I2" s="171" t="s">
        <v>118</v>
      </c>
      <c r="J2" s="11">
        <f>SUM(J4:J6)</f>
        <v>0</v>
      </c>
    </row>
    <row r="3" spans="1:10" ht="47.25" x14ac:dyDescent="0.25">
      <c r="A3" s="439" t="s">
        <v>119</v>
      </c>
      <c r="B3" s="440"/>
      <c r="C3" s="440"/>
      <c r="D3" s="159" t="s">
        <v>120</v>
      </c>
      <c r="E3" s="159" t="s">
        <v>121</v>
      </c>
      <c r="F3" s="159" t="s">
        <v>122</v>
      </c>
      <c r="G3" s="159" t="s">
        <v>123</v>
      </c>
      <c r="H3" s="159" t="s">
        <v>124</v>
      </c>
      <c r="I3" s="172"/>
      <c r="J3" s="160" t="s">
        <v>125</v>
      </c>
    </row>
    <row r="4" spans="1:10" ht="15.75" x14ac:dyDescent="0.25">
      <c r="A4" s="449"/>
      <c r="B4" s="443"/>
      <c r="C4" s="444"/>
      <c r="D4" s="117"/>
      <c r="E4" s="117"/>
      <c r="F4" s="117"/>
      <c r="G4" s="115"/>
      <c r="H4" s="115"/>
      <c r="I4" s="173"/>
      <c r="J4" s="165">
        <f>H4*G4</f>
        <v>0</v>
      </c>
    </row>
    <row r="5" spans="1:10" ht="15.75" x14ac:dyDescent="0.25">
      <c r="A5" s="449"/>
      <c r="B5" s="443"/>
      <c r="C5" s="444"/>
      <c r="D5" s="117"/>
      <c r="E5" s="117"/>
      <c r="F5" s="117"/>
      <c r="G5" s="115"/>
      <c r="H5" s="115"/>
      <c r="I5" s="173"/>
      <c r="J5" s="165">
        <f>H5*G5</f>
        <v>0</v>
      </c>
    </row>
    <row r="6" spans="1:10" ht="15.75" x14ac:dyDescent="0.25">
      <c r="A6" s="449"/>
      <c r="B6" s="443"/>
      <c r="C6" s="444"/>
      <c r="D6" s="117"/>
      <c r="E6" s="117"/>
      <c r="F6" s="117"/>
      <c r="G6" s="115"/>
      <c r="H6" s="115"/>
      <c r="I6" s="173"/>
      <c r="J6" s="165">
        <f>H6*G6</f>
        <v>0</v>
      </c>
    </row>
    <row r="7" spans="1:10" ht="15.75" x14ac:dyDescent="0.25">
      <c r="A7" s="422" t="s">
        <v>126</v>
      </c>
      <c r="B7" s="423"/>
      <c r="C7" s="423"/>
      <c r="D7" s="423"/>
      <c r="E7" s="423"/>
      <c r="F7" s="423"/>
      <c r="G7" s="9" t="s">
        <v>117</v>
      </c>
      <c r="H7" s="10" t="e">
        <f>J7/J32</f>
        <v>#DIV/0!</v>
      </c>
      <c r="I7" s="171" t="s">
        <v>118</v>
      </c>
      <c r="J7" s="11">
        <f>IF(F8="ÁNO",J8,IF(F8="NIE",SUM(J11:J13),0))</f>
        <v>0</v>
      </c>
    </row>
    <row r="8" spans="1:10" ht="15.75" customHeight="1" x14ac:dyDescent="0.25">
      <c r="A8" s="445" t="s">
        <v>1448</v>
      </c>
      <c r="B8" s="445"/>
      <c r="C8" s="445"/>
      <c r="D8" s="445"/>
      <c r="E8" s="445"/>
      <c r="F8" s="164" t="s">
        <v>1385</v>
      </c>
      <c r="G8" s="161" t="s">
        <v>1449</v>
      </c>
      <c r="H8" s="163"/>
      <c r="I8" s="161" t="s">
        <v>118</v>
      </c>
      <c r="J8" s="162">
        <f>(J2+J14+J18+J22+J26)*H8</f>
        <v>0</v>
      </c>
    </row>
    <row r="9" spans="1:10" ht="15.75" x14ac:dyDescent="0.25">
      <c r="A9" s="445" t="s">
        <v>1450</v>
      </c>
      <c r="B9" s="445"/>
      <c r="C9" s="445"/>
      <c r="D9" s="445"/>
      <c r="E9" s="445"/>
      <c r="F9" s="155"/>
      <c r="G9" s="446" t="s">
        <v>120</v>
      </c>
      <c r="H9" s="447" t="s">
        <v>123</v>
      </c>
      <c r="I9" s="447" t="s">
        <v>124</v>
      </c>
      <c r="J9" s="448" t="s">
        <v>125</v>
      </c>
    </row>
    <row r="10" spans="1:10" ht="31.5" x14ac:dyDescent="0.25">
      <c r="A10" s="157" t="s">
        <v>127</v>
      </c>
      <c r="B10" s="158" t="s">
        <v>128</v>
      </c>
      <c r="C10" s="450" t="s">
        <v>121</v>
      </c>
      <c r="D10" s="451"/>
      <c r="E10" s="452"/>
      <c r="F10" s="159" t="s">
        <v>122</v>
      </c>
      <c r="G10" s="446"/>
      <c r="H10" s="447"/>
      <c r="I10" s="447"/>
      <c r="J10" s="448"/>
    </row>
    <row r="11" spans="1:10" ht="15.75" x14ac:dyDescent="0.25">
      <c r="A11" s="113"/>
      <c r="B11" s="114" t="s">
        <v>129</v>
      </c>
      <c r="C11" s="442"/>
      <c r="D11" s="443"/>
      <c r="E11" s="444"/>
      <c r="F11" s="154"/>
      <c r="G11" s="115" t="s">
        <v>130</v>
      </c>
      <c r="H11" s="115"/>
      <c r="I11" s="115"/>
      <c r="J11" s="165">
        <f>H11*I11</f>
        <v>0</v>
      </c>
    </row>
    <row r="12" spans="1:10" ht="15.75" x14ac:dyDescent="0.25">
      <c r="A12" s="113"/>
      <c r="B12" s="114" t="s">
        <v>129</v>
      </c>
      <c r="C12" s="442"/>
      <c r="D12" s="443"/>
      <c r="E12" s="444"/>
      <c r="F12" s="154"/>
      <c r="G12" s="115" t="s">
        <v>130</v>
      </c>
      <c r="H12" s="115"/>
      <c r="I12" s="115"/>
      <c r="J12" s="165">
        <f>H12*I12</f>
        <v>0</v>
      </c>
    </row>
    <row r="13" spans="1:10" ht="15.75" x14ac:dyDescent="0.25">
      <c r="A13" s="116"/>
      <c r="B13" s="112" t="s">
        <v>129</v>
      </c>
      <c r="C13" s="441"/>
      <c r="D13" s="420"/>
      <c r="E13" s="421"/>
      <c r="F13" s="153"/>
      <c r="G13" s="112" t="s">
        <v>130</v>
      </c>
      <c r="H13" s="112"/>
      <c r="I13" s="112"/>
      <c r="J13" s="165">
        <f>H13*I13</f>
        <v>0</v>
      </c>
    </row>
    <row r="14" spans="1:10" ht="15.75" x14ac:dyDescent="0.25">
      <c r="A14" s="422" t="s">
        <v>131</v>
      </c>
      <c r="B14" s="423"/>
      <c r="C14" s="423"/>
      <c r="D14" s="423"/>
      <c r="E14" s="423"/>
      <c r="F14" s="423"/>
      <c r="G14" s="9" t="s">
        <v>117</v>
      </c>
      <c r="H14" s="10" t="e">
        <f>J14/J32</f>
        <v>#DIV/0!</v>
      </c>
      <c r="I14" s="9" t="s">
        <v>118</v>
      </c>
      <c r="J14" s="11">
        <f>SUM(J16:J17)</f>
        <v>0</v>
      </c>
    </row>
    <row r="15" spans="1:10" ht="47.25" x14ac:dyDescent="0.25">
      <c r="A15" s="439" t="s">
        <v>119</v>
      </c>
      <c r="B15" s="440"/>
      <c r="C15" s="440"/>
      <c r="D15" s="159" t="s">
        <v>120</v>
      </c>
      <c r="E15" s="159" t="s">
        <v>121</v>
      </c>
      <c r="F15" s="159" t="s">
        <v>122</v>
      </c>
      <c r="G15" s="159" t="s">
        <v>123</v>
      </c>
      <c r="H15" s="159" t="s">
        <v>124</v>
      </c>
      <c r="I15" s="159"/>
      <c r="J15" s="160" t="s">
        <v>125</v>
      </c>
    </row>
    <row r="16" spans="1:10" ht="15.75" x14ac:dyDescent="0.25">
      <c r="A16" s="419"/>
      <c r="B16" s="420"/>
      <c r="C16" s="421"/>
      <c r="D16" s="111"/>
      <c r="E16" s="111"/>
      <c r="F16" s="111"/>
      <c r="G16" s="112"/>
      <c r="H16" s="112"/>
      <c r="I16" s="161"/>
      <c r="J16" s="156">
        <f>H16*G16</f>
        <v>0</v>
      </c>
    </row>
    <row r="17" spans="1:10" ht="15.75" x14ac:dyDescent="0.25">
      <c r="A17" s="419"/>
      <c r="B17" s="420"/>
      <c r="C17" s="421"/>
      <c r="D17" s="111"/>
      <c r="E17" s="111"/>
      <c r="F17" s="111"/>
      <c r="G17" s="112"/>
      <c r="H17" s="112"/>
      <c r="I17" s="161"/>
      <c r="J17" s="156">
        <f>H17*G17</f>
        <v>0</v>
      </c>
    </row>
    <row r="18" spans="1:10" ht="15.75" x14ac:dyDescent="0.25">
      <c r="A18" s="422" t="s">
        <v>132</v>
      </c>
      <c r="B18" s="423"/>
      <c r="C18" s="423"/>
      <c r="D18" s="423"/>
      <c r="E18" s="423"/>
      <c r="F18" s="423"/>
      <c r="G18" s="9" t="s">
        <v>117</v>
      </c>
      <c r="H18" s="10" t="e">
        <f>J18/J32</f>
        <v>#DIV/0!</v>
      </c>
      <c r="I18" s="9" t="s">
        <v>118</v>
      </c>
      <c r="J18" s="11">
        <f>SUM(J20:J21)</f>
        <v>0</v>
      </c>
    </row>
    <row r="19" spans="1:10" ht="47.25" x14ac:dyDescent="0.25">
      <c r="A19" s="439" t="s">
        <v>119</v>
      </c>
      <c r="B19" s="440"/>
      <c r="C19" s="440"/>
      <c r="D19" s="159" t="s">
        <v>120</v>
      </c>
      <c r="E19" s="159" t="s">
        <v>121</v>
      </c>
      <c r="F19" s="159" t="s">
        <v>122</v>
      </c>
      <c r="G19" s="159" t="s">
        <v>123</v>
      </c>
      <c r="H19" s="159" t="s">
        <v>124</v>
      </c>
      <c r="I19" s="159"/>
      <c r="J19" s="160" t="s">
        <v>125</v>
      </c>
    </row>
    <row r="20" spans="1:10" ht="15.75" x14ac:dyDescent="0.25">
      <c r="A20" s="419"/>
      <c r="B20" s="420"/>
      <c r="C20" s="421"/>
      <c r="D20" s="111"/>
      <c r="E20" s="111"/>
      <c r="F20" s="111"/>
      <c r="G20" s="112"/>
      <c r="H20" s="112"/>
      <c r="I20" s="161"/>
      <c r="J20" s="156">
        <f>H20*G20</f>
        <v>0</v>
      </c>
    </row>
    <row r="21" spans="1:10" ht="15.75" x14ac:dyDescent="0.25">
      <c r="A21" s="419"/>
      <c r="B21" s="420"/>
      <c r="C21" s="421"/>
      <c r="D21" s="111"/>
      <c r="E21" s="111"/>
      <c r="F21" s="111"/>
      <c r="G21" s="112"/>
      <c r="H21" s="112"/>
      <c r="I21" s="161"/>
      <c r="J21" s="156">
        <f>H21*G21</f>
        <v>0</v>
      </c>
    </row>
    <row r="22" spans="1:10" ht="15.75" x14ac:dyDescent="0.25">
      <c r="A22" s="422" t="s">
        <v>133</v>
      </c>
      <c r="B22" s="423"/>
      <c r="C22" s="423"/>
      <c r="D22" s="423"/>
      <c r="E22" s="423"/>
      <c r="F22" s="423"/>
      <c r="G22" s="9" t="s">
        <v>117</v>
      </c>
      <c r="H22" s="10" t="e">
        <f>J22/J32</f>
        <v>#DIV/0!</v>
      </c>
      <c r="I22" s="9" t="s">
        <v>118</v>
      </c>
      <c r="J22" s="11">
        <f>SUM(J24:J25)</f>
        <v>0</v>
      </c>
    </row>
    <row r="23" spans="1:10" ht="47.25" x14ac:dyDescent="0.25">
      <c r="A23" s="439" t="s">
        <v>119</v>
      </c>
      <c r="B23" s="440"/>
      <c r="C23" s="440"/>
      <c r="D23" s="159" t="s">
        <v>120</v>
      </c>
      <c r="E23" s="159" t="s">
        <v>121</v>
      </c>
      <c r="F23" s="159" t="s">
        <v>122</v>
      </c>
      <c r="G23" s="159" t="s">
        <v>123</v>
      </c>
      <c r="H23" s="159" t="s">
        <v>124</v>
      </c>
      <c r="I23" s="159"/>
      <c r="J23" s="160" t="s">
        <v>125</v>
      </c>
    </row>
    <row r="24" spans="1:10" ht="15.75" x14ac:dyDescent="0.25">
      <c r="A24" s="419"/>
      <c r="B24" s="420"/>
      <c r="C24" s="421"/>
      <c r="D24" s="111"/>
      <c r="E24" s="111"/>
      <c r="F24" s="111"/>
      <c r="G24" s="112"/>
      <c r="H24" s="112"/>
      <c r="I24" s="161"/>
      <c r="J24" s="156">
        <f>H24*G24</f>
        <v>0</v>
      </c>
    </row>
    <row r="25" spans="1:10" ht="15.75" x14ac:dyDescent="0.25">
      <c r="A25" s="419"/>
      <c r="B25" s="420"/>
      <c r="C25" s="421"/>
      <c r="D25" s="111"/>
      <c r="E25" s="111"/>
      <c r="F25" s="111"/>
      <c r="G25" s="112"/>
      <c r="H25" s="112"/>
      <c r="I25" s="161"/>
      <c r="J25" s="156">
        <f>H25*G25</f>
        <v>0</v>
      </c>
    </row>
    <row r="26" spans="1:10" ht="15.75" x14ac:dyDescent="0.25">
      <c r="A26" s="422" t="s">
        <v>134</v>
      </c>
      <c r="B26" s="423"/>
      <c r="C26" s="423"/>
      <c r="D26" s="423"/>
      <c r="E26" s="423"/>
      <c r="F26" s="423"/>
      <c r="G26" s="9" t="s">
        <v>117</v>
      </c>
      <c r="H26" s="10" t="e">
        <f>J26/J32</f>
        <v>#DIV/0!</v>
      </c>
      <c r="I26" s="9" t="s">
        <v>118</v>
      </c>
      <c r="J26" s="11">
        <f>SUM(J28:J29)</f>
        <v>0</v>
      </c>
    </row>
    <row r="27" spans="1:10" ht="47.25" x14ac:dyDescent="0.25">
      <c r="A27" s="439" t="s">
        <v>119</v>
      </c>
      <c r="B27" s="440"/>
      <c r="C27" s="440"/>
      <c r="D27" s="159" t="s">
        <v>120</v>
      </c>
      <c r="E27" s="159" t="s">
        <v>121</v>
      </c>
      <c r="F27" s="159" t="s">
        <v>122</v>
      </c>
      <c r="G27" s="159" t="s">
        <v>123</v>
      </c>
      <c r="H27" s="159" t="s">
        <v>124</v>
      </c>
      <c r="I27" s="159"/>
      <c r="J27" s="160" t="s">
        <v>125</v>
      </c>
    </row>
    <row r="28" spans="1:10" ht="15.75" x14ac:dyDescent="0.25">
      <c r="A28" s="419"/>
      <c r="B28" s="420"/>
      <c r="C28" s="421"/>
      <c r="D28" s="111"/>
      <c r="E28" s="111"/>
      <c r="F28" s="111"/>
      <c r="G28" s="112"/>
      <c r="H28" s="112"/>
      <c r="I28" s="161"/>
      <c r="J28" s="156">
        <f>H28*G28</f>
        <v>0</v>
      </c>
    </row>
    <row r="29" spans="1:10" ht="15.75" x14ac:dyDescent="0.25">
      <c r="A29" s="419"/>
      <c r="B29" s="420"/>
      <c r="C29" s="421"/>
      <c r="D29" s="111"/>
      <c r="E29" s="111"/>
      <c r="F29" s="111"/>
      <c r="G29" s="112"/>
      <c r="H29" s="112"/>
      <c r="I29" s="161"/>
      <c r="J29" s="156"/>
    </row>
    <row r="30" spans="1:10" ht="15.75" x14ac:dyDescent="0.25">
      <c r="A30" s="422" t="s">
        <v>135</v>
      </c>
      <c r="B30" s="423"/>
      <c r="C30" s="423"/>
      <c r="D30" s="423"/>
      <c r="E30" s="423"/>
      <c r="F30" s="423"/>
      <c r="G30" s="9" t="s">
        <v>117</v>
      </c>
      <c r="H30" s="10" t="e">
        <f>J30/J32</f>
        <v>#DIV/0!</v>
      </c>
      <c r="I30" s="9" t="s">
        <v>118</v>
      </c>
      <c r="J30" s="11">
        <f>J31</f>
        <v>0</v>
      </c>
    </row>
    <row r="31" spans="1:10" ht="15.75" customHeight="1" x14ac:dyDescent="0.25">
      <c r="A31" s="427" t="s">
        <v>1452</v>
      </c>
      <c r="B31" s="428"/>
      <c r="C31" s="428"/>
      <c r="D31" s="428"/>
      <c r="E31" s="428"/>
      <c r="F31" s="429"/>
      <c r="G31" s="159" t="s">
        <v>1451</v>
      </c>
      <c r="H31" s="163"/>
      <c r="I31" s="159" t="s">
        <v>118</v>
      </c>
      <c r="J31" s="166">
        <f>J7*H31</f>
        <v>0</v>
      </c>
    </row>
    <row r="32" spans="1:10" ht="15.75" x14ac:dyDescent="0.25">
      <c r="A32" s="430" t="s">
        <v>136</v>
      </c>
      <c r="B32" s="431"/>
      <c r="C32" s="431"/>
      <c r="D32" s="431"/>
      <c r="E32" s="431"/>
      <c r="F32" s="432"/>
      <c r="G32" s="12" t="s">
        <v>117</v>
      </c>
      <c r="H32" s="13" t="e">
        <f>J32/J32</f>
        <v>#DIV/0!</v>
      </c>
      <c r="I32" s="12" t="s">
        <v>118</v>
      </c>
      <c r="J32" s="14">
        <f>J30+J26+J22+J18+J14+J7+J2</f>
        <v>0</v>
      </c>
    </row>
    <row r="33" spans="1:10" ht="15.75" x14ac:dyDescent="0.25">
      <c r="A33" s="433" t="s">
        <v>89</v>
      </c>
      <c r="B33" s="434"/>
      <c r="C33" s="434"/>
      <c r="D33" s="434"/>
      <c r="E33" s="434"/>
      <c r="F33" s="435"/>
      <c r="G33" s="15" t="s">
        <v>117</v>
      </c>
      <c r="H33" s="16" t="e">
        <f>J33/J32</f>
        <v>#DIV/0!</v>
      </c>
      <c r="I33" s="15" t="s">
        <v>118</v>
      </c>
      <c r="J33" s="17">
        <f>J2</f>
        <v>0</v>
      </c>
    </row>
    <row r="34" spans="1:10" ht="15.75" x14ac:dyDescent="0.25">
      <c r="A34" s="433" t="s">
        <v>137</v>
      </c>
      <c r="B34" s="434"/>
      <c r="C34" s="434"/>
      <c r="D34" s="434"/>
      <c r="E34" s="434"/>
      <c r="F34" s="435"/>
      <c r="G34" s="15" t="s">
        <v>117</v>
      </c>
      <c r="H34" s="16" t="e">
        <f>J34/J32</f>
        <v>#DIV/0!</v>
      </c>
      <c r="I34" s="15" t="s">
        <v>118</v>
      </c>
      <c r="J34" s="17">
        <f>J26+J22+J18+J14+J7</f>
        <v>0</v>
      </c>
    </row>
    <row r="35" spans="1:10" ht="15.75" x14ac:dyDescent="0.25">
      <c r="A35" s="433" t="s">
        <v>138</v>
      </c>
      <c r="B35" s="434"/>
      <c r="C35" s="434"/>
      <c r="D35" s="434"/>
      <c r="E35" s="434"/>
      <c r="F35" s="435"/>
      <c r="G35" s="15" t="s">
        <v>117</v>
      </c>
      <c r="H35" s="16" t="e">
        <f>J35/J32</f>
        <v>#DIV/0!</v>
      </c>
      <c r="I35" s="15" t="s">
        <v>118</v>
      </c>
      <c r="J35" s="17">
        <f>J30</f>
        <v>0</v>
      </c>
    </row>
    <row r="36" spans="1:10" ht="15.75" x14ac:dyDescent="0.25">
      <c r="A36" s="436" t="s">
        <v>72</v>
      </c>
      <c r="B36" s="437"/>
      <c r="C36" s="437"/>
      <c r="D36" s="437"/>
      <c r="E36" s="437"/>
      <c r="F36" s="438"/>
      <c r="G36" s="18" t="s">
        <v>117</v>
      </c>
      <c r="H36" s="19" t="e">
        <f>J7/(J2+J14+J18+J22+J26)</f>
        <v>#DIV/0!</v>
      </c>
      <c r="I36" s="18" t="s">
        <v>118</v>
      </c>
      <c r="J36" s="20">
        <f>J7</f>
        <v>0</v>
      </c>
    </row>
    <row r="37" spans="1:10" ht="16.5" thickBot="1" x14ac:dyDescent="0.3">
      <c r="A37" s="424" t="s">
        <v>78</v>
      </c>
      <c r="B37" s="425"/>
      <c r="C37" s="425"/>
      <c r="D37" s="425"/>
      <c r="E37" s="425"/>
      <c r="F37" s="426"/>
      <c r="G37" s="21" t="s">
        <v>117</v>
      </c>
      <c r="H37" s="22" t="e">
        <f>J30/J7</f>
        <v>#DIV/0!</v>
      </c>
      <c r="I37" s="21" t="s">
        <v>118</v>
      </c>
      <c r="J37" s="23">
        <f>J30</f>
        <v>0</v>
      </c>
    </row>
  </sheetData>
  <sheetProtection sheet="1" objects="1" scenarios="1" selectLockedCells="1"/>
  <mergeCells count="41">
    <mergeCell ref="A37:F37"/>
    <mergeCell ref="A32:F32"/>
    <mergeCell ref="A33:F33"/>
    <mergeCell ref="A34:F34"/>
    <mergeCell ref="A35:F35"/>
    <mergeCell ref="A36:F36"/>
    <mergeCell ref="A16:C16"/>
    <mergeCell ref="A19:C19"/>
    <mergeCell ref="A20:C20"/>
    <mergeCell ref="A23:C23"/>
    <mergeCell ref="A24:C24"/>
    <mergeCell ref="A17:C17"/>
    <mergeCell ref="A18:F18"/>
    <mergeCell ref="A21:C21"/>
    <mergeCell ref="A22:F22"/>
    <mergeCell ref="J9:J10"/>
    <mergeCell ref="A15:C15"/>
    <mergeCell ref="A7:F7"/>
    <mergeCell ref="A8:E8"/>
    <mergeCell ref="C10:E10"/>
    <mergeCell ref="C11:E11"/>
    <mergeCell ref="C12:E12"/>
    <mergeCell ref="C13:E13"/>
    <mergeCell ref="A14:F14"/>
    <mergeCell ref="A6:C6"/>
    <mergeCell ref="A9:E9"/>
    <mergeCell ref="G9:G10"/>
    <mergeCell ref="H9:H10"/>
    <mergeCell ref="I9:I10"/>
    <mergeCell ref="A1:J1"/>
    <mergeCell ref="A2:F2"/>
    <mergeCell ref="A3:C3"/>
    <mergeCell ref="A4:C4"/>
    <mergeCell ref="A5:C5"/>
    <mergeCell ref="A25:C25"/>
    <mergeCell ref="A26:F26"/>
    <mergeCell ref="A29:C29"/>
    <mergeCell ref="A30:F30"/>
    <mergeCell ref="A31:F31"/>
    <mergeCell ref="A27:C27"/>
    <mergeCell ref="A28:C28"/>
  </mergeCells>
  <conditionalFormatting sqref="J8">
    <cfRule type="expression" dxfId="27" priority="2">
      <formula>$F$8="NIE"</formula>
    </cfRule>
  </conditionalFormatting>
  <conditionalFormatting sqref="A11:J13">
    <cfRule type="expression" dxfId="26" priority="4">
      <formula>$F$8="ÁNO"</formula>
    </cfRule>
  </conditionalFormatting>
  <conditionalFormatting sqref="H8">
    <cfRule type="expression" dxfId="25" priority="3">
      <formula>$F$8="NIE"</formula>
    </cfRule>
  </conditionalFormatting>
  <conditionalFormatting sqref="A11:J13 H8 J8">
    <cfRule type="expression" dxfId="24" priority="1">
      <formula>$F$8="vyber"</formula>
    </cfRule>
  </conditionalFormatting>
  <dataValidations count="3">
    <dataValidation type="list" allowBlank="1" showInputMessage="1" sqref="F8">
      <formula1>"ÁNO,NIE"</formula1>
    </dataValidation>
    <dataValidation type="decimal" allowBlank="1" showInputMessage="1" showErrorMessage="1" sqref="H8">
      <formula1>0</formula1>
      <formula2>0.2</formula2>
    </dataValidation>
    <dataValidation type="decimal" allowBlank="1" showInputMessage="1" showErrorMessage="1" sqref="H31">
      <formula1>0</formula1>
      <formula2>0.15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view="pageBreakPreview" zoomScaleNormal="100" zoomScaleSheetLayoutView="100" workbookViewId="0">
      <selection activeCell="G4" sqref="G4:H4"/>
    </sheetView>
  </sheetViews>
  <sheetFormatPr defaultRowHeight="15" x14ac:dyDescent="0.25"/>
  <cols>
    <col min="1" max="1" width="16.5703125" customWidth="1"/>
    <col min="2" max="2" width="11.140625" customWidth="1"/>
    <col min="3" max="3" width="6" customWidth="1"/>
    <col min="4" max="4" width="17.42578125" customWidth="1"/>
    <col min="5" max="5" width="23.28515625" customWidth="1"/>
    <col min="6" max="6" width="10.28515625" customWidth="1"/>
    <col min="7" max="7" width="9.5703125" customWidth="1"/>
    <col min="8" max="8" width="8.140625" customWidth="1"/>
    <col min="9" max="9" width="14.7109375" customWidth="1"/>
    <col min="10" max="10" width="10.7109375" customWidth="1"/>
  </cols>
  <sheetData>
    <row r="1" spans="1:10" ht="15.75" customHeight="1" x14ac:dyDescent="0.25">
      <c r="A1" s="453" t="s">
        <v>1371</v>
      </c>
      <c r="B1" s="454"/>
      <c r="C1" s="454"/>
      <c r="D1" s="454"/>
      <c r="E1" s="454"/>
      <c r="F1" s="454"/>
      <c r="G1" s="454"/>
      <c r="H1" s="455"/>
      <c r="I1" s="455"/>
      <c r="J1" s="456"/>
    </row>
    <row r="2" spans="1:10" ht="15.75" x14ac:dyDescent="0.25">
      <c r="A2" s="422" t="s">
        <v>116</v>
      </c>
      <c r="B2" s="423"/>
      <c r="C2" s="423"/>
      <c r="D2" s="423"/>
      <c r="E2" s="423"/>
      <c r="F2" s="423"/>
      <c r="G2" s="9" t="s">
        <v>117</v>
      </c>
      <c r="H2" s="10" t="e">
        <f>J2/J32</f>
        <v>#DIV/0!</v>
      </c>
      <c r="I2" s="171" t="s">
        <v>118</v>
      </c>
      <c r="J2" s="11">
        <f>SUM(J4:J6)</f>
        <v>0</v>
      </c>
    </row>
    <row r="3" spans="1:10" ht="47.25" x14ac:dyDescent="0.25">
      <c r="A3" s="439" t="s">
        <v>119</v>
      </c>
      <c r="B3" s="440"/>
      <c r="C3" s="440"/>
      <c r="D3" s="159" t="s">
        <v>120</v>
      </c>
      <c r="E3" s="159" t="s">
        <v>121</v>
      </c>
      <c r="F3" s="159" t="s">
        <v>122</v>
      </c>
      <c r="G3" s="159" t="s">
        <v>123</v>
      </c>
      <c r="H3" s="159" t="s">
        <v>124</v>
      </c>
      <c r="I3" s="172"/>
      <c r="J3" s="160" t="s">
        <v>125</v>
      </c>
    </row>
    <row r="4" spans="1:10" ht="15.75" x14ac:dyDescent="0.25">
      <c r="A4" s="449"/>
      <c r="B4" s="443"/>
      <c r="C4" s="444"/>
      <c r="D4" s="117"/>
      <c r="E4" s="117"/>
      <c r="F4" s="117"/>
      <c r="G4" s="115"/>
      <c r="H4" s="115"/>
      <c r="I4" s="173"/>
      <c r="J4" s="165">
        <f>H4*G4</f>
        <v>0</v>
      </c>
    </row>
    <row r="5" spans="1:10" ht="15.75" x14ac:dyDescent="0.25">
      <c r="A5" s="449"/>
      <c r="B5" s="443"/>
      <c r="C5" s="444"/>
      <c r="D5" s="117"/>
      <c r="E5" s="117"/>
      <c r="F5" s="117"/>
      <c r="G5" s="115"/>
      <c r="H5" s="115"/>
      <c r="I5" s="173"/>
      <c r="J5" s="165">
        <f>H5*G5</f>
        <v>0</v>
      </c>
    </row>
    <row r="6" spans="1:10" ht="15.75" x14ac:dyDescent="0.25">
      <c r="A6" s="449"/>
      <c r="B6" s="443"/>
      <c r="C6" s="444"/>
      <c r="D6" s="117"/>
      <c r="E6" s="117"/>
      <c r="F6" s="117"/>
      <c r="G6" s="115"/>
      <c r="H6" s="115"/>
      <c r="I6" s="173"/>
      <c r="J6" s="165">
        <f>H6*G6</f>
        <v>0</v>
      </c>
    </row>
    <row r="7" spans="1:10" ht="15.75" x14ac:dyDescent="0.25">
      <c r="A7" s="422" t="s">
        <v>126</v>
      </c>
      <c r="B7" s="423"/>
      <c r="C7" s="423"/>
      <c r="D7" s="423"/>
      <c r="E7" s="423"/>
      <c r="F7" s="423"/>
      <c r="G7" s="9" t="s">
        <v>117</v>
      </c>
      <c r="H7" s="10" t="e">
        <f>J7/J32</f>
        <v>#DIV/0!</v>
      </c>
      <c r="I7" s="171" t="s">
        <v>118</v>
      </c>
      <c r="J7" s="11">
        <f>IF(F8="ÁNO",J8,IF(F8="NIE",SUM(J11:J13),0))</f>
        <v>0</v>
      </c>
    </row>
    <row r="8" spans="1:10" ht="15.75" customHeight="1" x14ac:dyDescent="0.25">
      <c r="A8" s="445" t="s">
        <v>1448</v>
      </c>
      <c r="B8" s="445"/>
      <c r="C8" s="445"/>
      <c r="D8" s="445"/>
      <c r="E8" s="445"/>
      <c r="F8" s="164" t="s">
        <v>1385</v>
      </c>
      <c r="G8" s="161" t="s">
        <v>1449</v>
      </c>
      <c r="H8" s="163"/>
      <c r="I8" s="161" t="s">
        <v>118</v>
      </c>
      <c r="J8" s="162">
        <f>(J2+J14+J18+J22+J26)*H8</f>
        <v>0</v>
      </c>
    </row>
    <row r="9" spans="1:10" ht="15.75" x14ac:dyDescent="0.25">
      <c r="A9" s="445" t="s">
        <v>1450</v>
      </c>
      <c r="B9" s="445"/>
      <c r="C9" s="445"/>
      <c r="D9" s="445"/>
      <c r="E9" s="445"/>
      <c r="F9" s="155"/>
      <c r="G9" s="446" t="s">
        <v>120</v>
      </c>
      <c r="H9" s="447" t="s">
        <v>123</v>
      </c>
      <c r="I9" s="447" t="s">
        <v>124</v>
      </c>
      <c r="J9" s="448" t="s">
        <v>125</v>
      </c>
    </row>
    <row r="10" spans="1:10" ht="31.5" x14ac:dyDescent="0.25">
      <c r="A10" s="157" t="s">
        <v>127</v>
      </c>
      <c r="B10" s="158" t="s">
        <v>128</v>
      </c>
      <c r="C10" s="450" t="s">
        <v>121</v>
      </c>
      <c r="D10" s="451"/>
      <c r="E10" s="452"/>
      <c r="F10" s="159" t="s">
        <v>122</v>
      </c>
      <c r="G10" s="446"/>
      <c r="H10" s="447"/>
      <c r="I10" s="447"/>
      <c r="J10" s="448"/>
    </row>
    <row r="11" spans="1:10" ht="15.75" x14ac:dyDescent="0.25">
      <c r="A11" s="113"/>
      <c r="B11" s="114" t="s">
        <v>129</v>
      </c>
      <c r="C11" s="442"/>
      <c r="D11" s="443"/>
      <c r="E11" s="444"/>
      <c r="F11" s="154"/>
      <c r="G11" s="115" t="s">
        <v>130</v>
      </c>
      <c r="H11" s="115"/>
      <c r="I11" s="115"/>
      <c r="J11" s="165">
        <f>H11*I11</f>
        <v>0</v>
      </c>
    </row>
    <row r="12" spans="1:10" ht="15.75" x14ac:dyDescent="0.25">
      <c r="A12" s="113"/>
      <c r="B12" s="114" t="s">
        <v>129</v>
      </c>
      <c r="C12" s="442"/>
      <c r="D12" s="443"/>
      <c r="E12" s="444"/>
      <c r="F12" s="154"/>
      <c r="G12" s="115" t="s">
        <v>130</v>
      </c>
      <c r="H12" s="115"/>
      <c r="I12" s="115"/>
      <c r="J12" s="165">
        <f>H12*I12</f>
        <v>0</v>
      </c>
    </row>
    <row r="13" spans="1:10" ht="15.75" x14ac:dyDescent="0.25">
      <c r="A13" s="116"/>
      <c r="B13" s="112" t="s">
        <v>129</v>
      </c>
      <c r="C13" s="441"/>
      <c r="D13" s="420"/>
      <c r="E13" s="421"/>
      <c r="F13" s="153"/>
      <c r="G13" s="112" t="s">
        <v>130</v>
      </c>
      <c r="H13" s="112"/>
      <c r="I13" s="112"/>
      <c r="J13" s="165">
        <f>H13*I13</f>
        <v>0</v>
      </c>
    </row>
    <row r="14" spans="1:10" ht="15.75" x14ac:dyDescent="0.25">
      <c r="A14" s="422" t="s">
        <v>131</v>
      </c>
      <c r="B14" s="423"/>
      <c r="C14" s="423"/>
      <c r="D14" s="423"/>
      <c r="E14" s="423"/>
      <c r="F14" s="423"/>
      <c r="G14" s="9" t="s">
        <v>117</v>
      </c>
      <c r="H14" s="10" t="e">
        <f>J14/J32</f>
        <v>#DIV/0!</v>
      </c>
      <c r="I14" s="9" t="s">
        <v>118</v>
      </c>
      <c r="J14" s="11">
        <f>SUM(J16:J17)</f>
        <v>0</v>
      </c>
    </row>
    <row r="15" spans="1:10" ht="47.25" x14ac:dyDescent="0.25">
      <c r="A15" s="439" t="s">
        <v>119</v>
      </c>
      <c r="B15" s="440"/>
      <c r="C15" s="440"/>
      <c r="D15" s="159" t="s">
        <v>120</v>
      </c>
      <c r="E15" s="159" t="s">
        <v>121</v>
      </c>
      <c r="F15" s="159" t="s">
        <v>122</v>
      </c>
      <c r="G15" s="159" t="s">
        <v>123</v>
      </c>
      <c r="H15" s="159" t="s">
        <v>124</v>
      </c>
      <c r="I15" s="159"/>
      <c r="J15" s="160" t="s">
        <v>125</v>
      </c>
    </row>
    <row r="16" spans="1:10" ht="15.75" x14ac:dyDescent="0.25">
      <c r="A16" s="419"/>
      <c r="B16" s="420"/>
      <c r="C16" s="421"/>
      <c r="D16" s="111"/>
      <c r="E16" s="111"/>
      <c r="F16" s="111"/>
      <c r="G16" s="112"/>
      <c r="H16" s="112"/>
      <c r="I16" s="161"/>
      <c r="J16" s="156">
        <f>H16*G16</f>
        <v>0</v>
      </c>
    </row>
    <row r="17" spans="1:10" ht="15.75" x14ac:dyDescent="0.25">
      <c r="A17" s="419"/>
      <c r="B17" s="420"/>
      <c r="C17" s="421"/>
      <c r="D17" s="111"/>
      <c r="E17" s="111"/>
      <c r="F17" s="111"/>
      <c r="G17" s="112"/>
      <c r="H17" s="112"/>
      <c r="I17" s="161"/>
      <c r="J17" s="156">
        <f>H17*G17</f>
        <v>0</v>
      </c>
    </row>
    <row r="18" spans="1:10" ht="15.75" x14ac:dyDescent="0.25">
      <c r="A18" s="422" t="s">
        <v>132</v>
      </c>
      <c r="B18" s="423"/>
      <c r="C18" s="423"/>
      <c r="D18" s="423"/>
      <c r="E18" s="423"/>
      <c r="F18" s="423"/>
      <c r="G18" s="9" t="s">
        <v>117</v>
      </c>
      <c r="H18" s="10" t="e">
        <f>J18/J32</f>
        <v>#DIV/0!</v>
      </c>
      <c r="I18" s="9" t="s">
        <v>118</v>
      </c>
      <c r="J18" s="11">
        <f>SUM(J20:J21)</f>
        <v>0</v>
      </c>
    </row>
    <row r="19" spans="1:10" ht="47.25" x14ac:dyDescent="0.25">
      <c r="A19" s="439" t="s">
        <v>119</v>
      </c>
      <c r="B19" s="440"/>
      <c r="C19" s="440"/>
      <c r="D19" s="159" t="s">
        <v>120</v>
      </c>
      <c r="E19" s="159" t="s">
        <v>121</v>
      </c>
      <c r="F19" s="159" t="s">
        <v>122</v>
      </c>
      <c r="G19" s="159" t="s">
        <v>123</v>
      </c>
      <c r="H19" s="159" t="s">
        <v>124</v>
      </c>
      <c r="I19" s="159"/>
      <c r="J19" s="160" t="s">
        <v>125</v>
      </c>
    </row>
    <row r="20" spans="1:10" ht="15.75" x14ac:dyDescent="0.25">
      <c r="A20" s="419"/>
      <c r="B20" s="420"/>
      <c r="C20" s="421"/>
      <c r="D20" s="111"/>
      <c r="E20" s="111"/>
      <c r="F20" s="111"/>
      <c r="G20" s="112"/>
      <c r="H20" s="112"/>
      <c r="I20" s="161"/>
      <c r="J20" s="156">
        <f>H20*G20</f>
        <v>0</v>
      </c>
    </row>
    <row r="21" spans="1:10" ht="15.75" x14ac:dyDescent="0.25">
      <c r="A21" s="419"/>
      <c r="B21" s="420"/>
      <c r="C21" s="421"/>
      <c r="D21" s="111"/>
      <c r="E21" s="111"/>
      <c r="F21" s="111"/>
      <c r="G21" s="112"/>
      <c r="H21" s="112"/>
      <c r="I21" s="161"/>
      <c r="J21" s="156">
        <f>H21*G21</f>
        <v>0</v>
      </c>
    </row>
    <row r="22" spans="1:10" ht="15.75" x14ac:dyDescent="0.25">
      <c r="A22" s="422" t="s">
        <v>133</v>
      </c>
      <c r="B22" s="423"/>
      <c r="C22" s="423"/>
      <c r="D22" s="423"/>
      <c r="E22" s="423"/>
      <c r="F22" s="423"/>
      <c r="G22" s="9" t="s">
        <v>117</v>
      </c>
      <c r="H22" s="10" t="e">
        <f>J22/J32</f>
        <v>#DIV/0!</v>
      </c>
      <c r="I22" s="9" t="s">
        <v>118</v>
      </c>
      <c r="J22" s="11">
        <f>SUM(J24:J25)</f>
        <v>0</v>
      </c>
    </row>
    <row r="23" spans="1:10" ht="47.25" x14ac:dyDescent="0.25">
      <c r="A23" s="439" t="s">
        <v>119</v>
      </c>
      <c r="B23" s="440"/>
      <c r="C23" s="440"/>
      <c r="D23" s="159" t="s">
        <v>120</v>
      </c>
      <c r="E23" s="159" t="s">
        <v>121</v>
      </c>
      <c r="F23" s="159" t="s">
        <v>122</v>
      </c>
      <c r="G23" s="159" t="s">
        <v>123</v>
      </c>
      <c r="H23" s="159" t="s">
        <v>124</v>
      </c>
      <c r="I23" s="159"/>
      <c r="J23" s="160" t="s">
        <v>125</v>
      </c>
    </row>
    <row r="24" spans="1:10" ht="15.75" x14ac:dyDescent="0.25">
      <c r="A24" s="419"/>
      <c r="B24" s="420"/>
      <c r="C24" s="421"/>
      <c r="D24" s="111"/>
      <c r="E24" s="111"/>
      <c r="F24" s="111"/>
      <c r="G24" s="112"/>
      <c r="H24" s="112"/>
      <c r="I24" s="161"/>
      <c r="J24" s="156">
        <f>H24*G24</f>
        <v>0</v>
      </c>
    </row>
    <row r="25" spans="1:10" ht="15.75" x14ac:dyDescent="0.25">
      <c r="A25" s="419"/>
      <c r="B25" s="420"/>
      <c r="C25" s="421"/>
      <c r="D25" s="111"/>
      <c r="E25" s="111"/>
      <c r="F25" s="111"/>
      <c r="G25" s="112"/>
      <c r="H25" s="112"/>
      <c r="I25" s="161"/>
      <c r="J25" s="156">
        <f>H25*G25</f>
        <v>0</v>
      </c>
    </row>
    <row r="26" spans="1:10" ht="15.75" x14ac:dyDescent="0.25">
      <c r="A26" s="422" t="s">
        <v>134</v>
      </c>
      <c r="B26" s="423"/>
      <c r="C26" s="423"/>
      <c r="D26" s="423"/>
      <c r="E26" s="423"/>
      <c r="F26" s="423"/>
      <c r="G26" s="9" t="s">
        <v>117</v>
      </c>
      <c r="H26" s="10" t="e">
        <f>J26/J32</f>
        <v>#DIV/0!</v>
      </c>
      <c r="I26" s="9" t="s">
        <v>118</v>
      </c>
      <c r="J26" s="11">
        <f>SUM(J28:J29)</f>
        <v>0</v>
      </c>
    </row>
    <row r="27" spans="1:10" ht="47.25" x14ac:dyDescent="0.25">
      <c r="A27" s="439" t="s">
        <v>119</v>
      </c>
      <c r="B27" s="440"/>
      <c r="C27" s="440"/>
      <c r="D27" s="159" t="s">
        <v>120</v>
      </c>
      <c r="E27" s="159" t="s">
        <v>121</v>
      </c>
      <c r="F27" s="159" t="s">
        <v>122</v>
      </c>
      <c r="G27" s="159" t="s">
        <v>123</v>
      </c>
      <c r="H27" s="159" t="s">
        <v>124</v>
      </c>
      <c r="I27" s="159"/>
      <c r="J27" s="160" t="s">
        <v>125</v>
      </c>
    </row>
    <row r="28" spans="1:10" ht="15.75" x14ac:dyDescent="0.25">
      <c r="A28" s="419"/>
      <c r="B28" s="420"/>
      <c r="C28" s="421"/>
      <c r="D28" s="111"/>
      <c r="E28" s="111"/>
      <c r="F28" s="111"/>
      <c r="G28" s="112"/>
      <c r="H28" s="112"/>
      <c r="I28" s="161"/>
      <c r="J28" s="156">
        <f>H28*G28</f>
        <v>0</v>
      </c>
    </row>
    <row r="29" spans="1:10" ht="15.75" x14ac:dyDescent="0.25">
      <c r="A29" s="419"/>
      <c r="B29" s="420"/>
      <c r="C29" s="421"/>
      <c r="D29" s="111"/>
      <c r="E29" s="111"/>
      <c r="F29" s="111"/>
      <c r="G29" s="112"/>
      <c r="H29" s="112"/>
      <c r="I29" s="161"/>
      <c r="J29" s="156"/>
    </row>
    <row r="30" spans="1:10" ht="15.75" x14ac:dyDescent="0.25">
      <c r="A30" s="422" t="s">
        <v>135</v>
      </c>
      <c r="B30" s="423"/>
      <c r="C30" s="423"/>
      <c r="D30" s="423"/>
      <c r="E30" s="423"/>
      <c r="F30" s="423"/>
      <c r="G30" s="9" t="s">
        <v>117</v>
      </c>
      <c r="H30" s="10" t="e">
        <f>J30/J32</f>
        <v>#DIV/0!</v>
      </c>
      <c r="I30" s="9" t="s">
        <v>118</v>
      </c>
      <c r="J30" s="11">
        <f>J31</f>
        <v>0</v>
      </c>
    </row>
    <row r="31" spans="1:10" ht="15.75" customHeight="1" x14ac:dyDescent="0.25">
      <c r="A31" s="427" t="s">
        <v>1452</v>
      </c>
      <c r="B31" s="428"/>
      <c r="C31" s="428"/>
      <c r="D31" s="428"/>
      <c r="E31" s="428"/>
      <c r="F31" s="429"/>
      <c r="G31" s="159" t="s">
        <v>1451</v>
      </c>
      <c r="H31" s="163"/>
      <c r="I31" s="159" t="s">
        <v>118</v>
      </c>
      <c r="J31" s="166">
        <f>J7*H31</f>
        <v>0</v>
      </c>
    </row>
    <row r="32" spans="1:10" ht="15.75" x14ac:dyDescent="0.25">
      <c r="A32" s="430" t="s">
        <v>136</v>
      </c>
      <c r="B32" s="431"/>
      <c r="C32" s="431"/>
      <c r="D32" s="431"/>
      <c r="E32" s="431"/>
      <c r="F32" s="432"/>
      <c r="G32" s="12" t="s">
        <v>117</v>
      </c>
      <c r="H32" s="13" t="e">
        <f>J32/J32</f>
        <v>#DIV/0!</v>
      </c>
      <c r="I32" s="12" t="s">
        <v>118</v>
      </c>
      <c r="J32" s="14">
        <f>J30+J26+J22+J18+J14+J7+J2</f>
        <v>0</v>
      </c>
    </row>
    <row r="33" spans="1:10" ht="15.75" x14ac:dyDescent="0.25">
      <c r="A33" s="433" t="s">
        <v>89</v>
      </c>
      <c r="B33" s="434"/>
      <c r="C33" s="434"/>
      <c r="D33" s="434"/>
      <c r="E33" s="434"/>
      <c r="F33" s="435"/>
      <c r="G33" s="15" t="s">
        <v>117</v>
      </c>
      <c r="H33" s="16" t="e">
        <f>J33/J32</f>
        <v>#DIV/0!</v>
      </c>
      <c r="I33" s="15" t="s">
        <v>118</v>
      </c>
      <c r="J33" s="17">
        <f>J2</f>
        <v>0</v>
      </c>
    </row>
    <row r="34" spans="1:10" ht="15.75" x14ac:dyDescent="0.25">
      <c r="A34" s="433" t="s">
        <v>137</v>
      </c>
      <c r="B34" s="434"/>
      <c r="C34" s="434"/>
      <c r="D34" s="434"/>
      <c r="E34" s="434"/>
      <c r="F34" s="435"/>
      <c r="G34" s="15" t="s">
        <v>117</v>
      </c>
      <c r="H34" s="16" t="e">
        <f>J34/J32</f>
        <v>#DIV/0!</v>
      </c>
      <c r="I34" s="15" t="s">
        <v>118</v>
      </c>
      <c r="J34" s="17">
        <f>J26+J22+J18+J14+J7</f>
        <v>0</v>
      </c>
    </row>
    <row r="35" spans="1:10" ht="15.75" x14ac:dyDescent="0.25">
      <c r="A35" s="433" t="s">
        <v>138</v>
      </c>
      <c r="B35" s="434"/>
      <c r="C35" s="434"/>
      <c r="D35" s="434"/>
      <c r="E35" s="434"/>
      <c r="F35" s="435"/>
      <c r="G35" s="15" t="s">
        <v>117</v>
      </c>
      <c r="H35" s="16" t="e">
        <f>J35/J32</f>
        <v>#DIV/0!</v>
      </c>
      <c r="I35" s="15" t="s">
        <v>118</v>
      </c>
      <c r="J35" s="17">
        <f>J30</f>
        <v>0</v>
      </c>
    </row>
    <row r="36" spans="1:10" ht="15.75" x14ac:dyDescent="0.25">
      <c r="A36" s="436" t="s">
        <v>72</v>
      </c>
      <c r="B36" s="437"/>
      <c r="C36" s="437"/>
      <c r="D36" s="437"/>
      <c r="E36" s="437"/>
      <c r="F36" s="438"/>
      <c r="G36" s="18" t="s">
        <v>117</v>
      </c>
      <c r="H36" s="19" t="e">
        <f>J7/(J2+J14+J18+J22+J26)</f>
        <v>#DIV/0!</v>
      </c>
      <c r="I36" s="18" t="s">
        <v>118</v>
      </c>
      <c r="J36" s="20">
        <f>J7</f>
        <v>0</v>
      </c>
    </row>
    <row r="37" spans="1:10" ht="16.5" thickBot="1" x14ac:dyDescent="0.3">
      <c r="A37" s="424" t="s">
        <v>78</v>
      </c>
      <c r="B37" s="425"/>
      <c r="C37" s="425"/>
      <c r="D37" s="425"/>
      <c r="E37" s="425"/>
      <c r="F37" s="426"/>
      <c r="G37" s="21" t="s">
        <v>117</v>
      </c>
      <c r="H37" s="22" t="e">
        <f>J30/J7</f>
        <v>#DIV/0!</v>
      </c>
      <c r="I37" s="21" t="s">
        <v>118</v>
      </c>
      <c r="J37" s="23">
        <f>J30</f>
        <v>0</v>
      </c>
    </row>
  </sheetData>
  <sheetProtection sheet="1" objects="1" scenarios="1" selectLockedCells="1"/>
  <mergeCells count="41">
    <mergeCell ref="A37:F37"/>
    <mergeCell ref="A32:F32"/>
    <mergeCell ref="A33:F33"/>
    <mergeCell ref="A34:F34"/>
    <mergeCell ref="A35:F35"/>
    <mergeCell ref="A36:F36"/>
    <mergeCell ref="A16:C16"/>
    <mergeCell ref="A19:C19"/>
    <mergeCell ref="A20:C20"/>
    <mergeCell ref="A23:C23"/>
    <mergeCell ref="A24:C24"/>
    <mergeCell ref="A17:C17"/>
    <mergeCell ref="A18:F18"/>
    <mergeCell ref="A21:C21"/>
    <mergeCell ref="A22:F22"/>
    <mergeCell ref="J9:J10"/>
    <mergeCell ref="A15:C15"/>
    <mergeCell ref="A7:F7"/>
    <mergeCell ref="A8:E8"/>
    <mergeCell ref="C10:E10"/>
    <mergeCell ref="C11:E11"/>
    <mergeCell ref="C12:E12"/>
    <mergeCell ref="C13:E13"/>
    <mergeCell ref="A14:F14"/>
    <mergeCell ref="A6:C6"/>
    <mergeCell ref="A9:E9"/>
    <mergeCell ref="G9:G10"/>
    <mergeCell ref="H9:H10"/>
    <mergeCell ref="I9:I10"/>
    <mergeCell ref="A1:J1"/>
    <mergeCell ref="A2:F2"/>
    <mergeCell ref="A3:C3"/>
    <mergeCell ref="A4:C4"/>
    <mergeCell ref="A5:C5"/>
    <mergeCell ref="A25:C25"/>
    <mergeCell ref="A26:F26"/>
    <mergeCell ref="A29:C29"/>
    <mergeCell ref="A30:F30"/>
    <mergeCell ref="A31:F31"/>
    <mergeCell ref="A27:C27"/>
    <mergeCell ref="A28:C28"/>
  </mergeCells>
  <conditionalFormatting sqref="J8">
    <cfRule type="expression" dxfId="23" priority="2">
      <formula>$F$8="NIE"</formula>
    </cfRule>
  </conditionalFormatting>
  <conditionalFormatting sqref="A11:J13">
    <cfRule type="expression" dxfId="22" priority="4">
      <formula>$F$8="ÁNO"</formula>
    </cfRule>
  </conditionalFormatting>
  <conditionalFormatting sqref="H8">
    <cfRule type="expression" dxfId="21" priority="3">
      <formula>$F$8="NIE"</formula>
    </cfRule>
  </conditionalFormatting>
  <conditionalFormatting sqref="A11:J13 H8 J8">
    <cfRule type="expression" dxfId="20" priority="1">
      <formula>$F$8="vyber"</formula>
    </cfRule>
  </conditionalFormatting>
  <dataValidations count="3">
    <dataValidation type="decimal" allowBlank="1" showInputMessage="1" showErrorMessage="1" sqref="H31">
      <formula1>0</formula1>
      <formula2>0.15</formula2>
    </dataValidation>
    <dataValidation type="decimal" allowBlank="1" showInputMessage="1" showErrorMessage="1" sqref="H8">
      <formula1>0</formula1>
      <formula2>0.2</formula2>
    </dataValidation>
    <dataValidation type="list" allowBlank="1" showInputMessage="1" sqref="F8">
      <formula1>"ÁNO,NIE"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view="pageBreakPreview" zoomScaleNormal="100" zoomScaleSheetLayoutView="100" workbookViewId="0">
      <selection activeCell="G4" sqref="G4:H4"/>
    </sheetView>
  </sheetViews>
  <sheetFormatPr defaultRowHeight="15" x14ac:dyDescent="0.25"/>
  <cols>
    <col min="1" max="1" width="16.5703125" customWidth="1"/>
    <col min="2" max="2" width="11.140625" customWidth="1"/>
    <col min="3" max="3" width="6" customWidth="1"/>
    <col min="4" max="4" width="17.42578125" customWidth="1"/>
    <col min="5" max="5" width="23.28515625" customWidth="1"/>
    <col min="6" max="6" width="10.28515625" customWidth="1"/>
    <col min="7" max="7" width="9.5703125" customWidth="1"/>
    <col min="8" max="8" width="8.140625" customWidth="1"/>
    <col min="9" max="9" width="14.7109375" customWidth="1"/>
    <col min="10" max="10" width="10.7109375" customWidth="1"/>
  </cols>
  <sheetData>
    <row r="1" spans="1:10" ht="15.75" customHeight="1" x14ac:dyDescent="0.25">
      <c r="A1" s="453" t="s">
        <v>1437</v>
      </c>
      <c r="B1" s="454"/>
      <c r="C1" s="454"/>
      <c r="D1" s="454"/>
      <c r="E1" s="454"/>
      <c r="F1" s="454"/>
      <c r="G1" s="454"/>
      <c r="H1" s="455"/>
      <c r="I1" s="455"/>
      <c r="J1" s="456"/>
    </row>
    <row r="2" spans="1:10" ht="15.75" x14ac:dyDescent="0.25">
      <c r="A2" s="422" t="s">
        <v>116</v>
      </c>
      <c r="B2" s="423"/>
      <c r="C2" s="423"/>
      <c r="D2" s="423"/>
      <c r="E2" s="423"/>
      <c r="F2" s="423"/>
      <c r="G2" s="9" t="s">
        <v>117</v>
      </c>
      <c r="H2" s="10" t="e">
        <f>J2/J32</f>
        <v>#DIV/0!</v>
      </c>
      <c r="I2" s="171" t="s">
        <v>118</v>
      </c>
      <c r="J2" s="11">
        <f>SUM(J4:J6)</f>
        <v>0</v>
      </c>
    </row>
    <row r="3" spans="1:10" ht="47.25" x14ac:dyDescent="0.25">
      <c r="A3" s="439" t="s">
        <v>119</v>
      </c>
      <c r="B3" s="440"/>
      <c r="C3" s="440"/>
      <c r="D3" s="159" t="s">
        <v>120</v>
      </c>
      <c r="E3" s="159" t="s">
        <v>121</v>
      </c>
      <c r="F3" s="159" t="s">
        <v>122</v>
      </c>
      <c r="G3" s="159" t="s">
        <v>123</v>
      </c>
      <c r="H3" s="159" t="s">
        <v>124</v>
      </c>
      <c r="I3" s="172"/>
      <c r="J3" s="160" t="s">
        <v>125</v>
      </c>
    </row>
    <row r="4" spans="1:10" ht="15.75" x14ac:dyDescent="0.25">
      <c r="A4" s="449"/>
      <c r="B4" s="443"/>
      <c r="C4" s="444"/>
      <c r="D4" s="117"/>
      <c r="E4" s="117"/>
      <c r="F4" s="117"/>
      <c r="G4" s="115"/>
      <c r="H4" s="115"/>
      <c r="I4" s="173"/>
      <c r="J4" s="165">
        <f>H4*G4</f>
        <v>0</v>
      </c>
    </row>
    <row r="5" spans="1:10" ht="15.75" x14ac:dyDescent="0.25">
      <c r="A5" s="449"/>
      <c r="B5" s="443"/>
      <c r="C5" s="444"/>
      <c r="D5" s="117"/>
      <c r="E5" s="117"/>
      <c r="F5" s="117"/>
      <c r="G5" s="115"/>
      <c r="H5" s="115"/>
      <c r="I5" s="173"/>
      <c r="J5" s="165">
        <f>H5*G5</f>
        <v>0</v>
      </c>
    </row>
    <row r="6" spans="1:10" ht="15.75" x14ac:dyDescent="0.25">
      <c r="A6" s="449"/>
      <c r="B6" s="443"/>
      <c r="C6" s="444"/>
      <c r="D6" s="117"/>
      <c r="E6" s="117"/>
      <c r="F6" s="117"/>
      <c r="G6" s="115"/>
      <c r="H6" s="115"/>
      <c r="I6" s="173"/>
      <c r="J6" s="165">
        <f>H6*G6</f>
        <v>0</v>
      </c>
    </row>
    <row r="7" spans="1:10" ht="15.75" x14ac:dyDescent="0.25">
      <c r="A7" s="422" t="s">
        <v>126</v>
      </c>
      <c r="B7" s="423"/>
      <c r="C7" s="423"/>
      <c r="D7" s="423"/>
      <c r="E7" s="423"/>
      <c r="F7" s="423"/>
      <c r="G7" s="9" t="s">
        <v>117</v>
      </c>
      <c r="H7" s="10" t="e">
        <f>J7/J32</f>
        <v>#DIV/0!</v>
      </c>
      <c r="I7" s="171" t="s">
        <v>118</v>
      </c>
      <c r="J7" s="11">
        <f>IF(F8="ÁNO",J8,IF(F8="NIE",SUM(J11:J13),0))</f>
        <v>0</v>
      </c>
    </row>
    <row r="8" spans="1:10" ht="15.75" customHeight="1" x14ac:dyDescent="0.25">
      <c r="A8" s="445" t="s">
        <v>1448</v>
      </c>
      <c r="B8" s="445"/>
      <c r="C8" s="445"/>
      <c r="D8" s="445"/>
      <c r="E8" s="445"/>
      <c r="F8" s="164" t="s">
        <v>1385</v>
      </c>
      <c r="G8" s="161" t="s">
        <v>1449</v>
      </c>
      <c r="H8" s="163"/>
      <c r="I8" s="161" t="s">
        <v>118</v>
      </c>
      <c r="J8" s="162">
        <f>(J2+J14+J18+J22+J26)*H8</f>
        <v>0</v>
      </c>
    </row>
    <row r="9" spans="1:10" ht="15.75" x14ac:dyDescent="0.25">
      <c r="A9" s="445" t="s">
        <v>1450</v>
      </c>
      <c r="B9" s="445"/>
      <c r="C9" s="445"/>
      <c r="D9" s="445"/>
      <c r="E9" s="445"/>
      <c r="F9" s="155"/>
      <c r="G9" s="446" t="s">
        <v>120</v>
      </c>
      <c r="H9" s="447" t="s">
        <v>123</v>
      </c>
      <c r="I9" s="447" t="s">
        <v>124</v>
      </c>
      <c r="J9" s="448" t="s">
        <v>125</v>
      </c>
    </row>
    <row r="10" spans="1:10" ht="31.5" x14ac:dyDescent="0.25">
      <c r="A10" s="157" t="s">
        <v>127</v>
      </c>
      <c r="B10" s="158" t="s">
        <v>128</v>
      </c>
      <c r="C10" s="450" t="s">
        <v>121</v>
      </c>
      <c r="D10" s="451"/>
      <c r="E10" s="452"/>
      <c r="F10" s="159" t="s">
        <v>122</v>
      </c>
      <c r="G10" s="446"/>
      <c r="H10" s="447"/>
      <c r="I10" s="447"/>
      <c r="J10" s="448"/>
    </row>
    <row r="11" spans="1:10" ht="15.75" x14ac:dyDescent="0.25">
      <c r="A11" s="113"/>
      <c r="B11" s="114" t="s">
        <v>129</v>
      </c>
      <c r="C11" s="442"/>
      <c r="D11" s="443"/>
      <c r="E11" s="444"/>
      <c r="F11" s="154"/>
      <c r="G11" s="115" t="s">
        <v>130</v>
      </c>
      <c r="H11" s="115"/>
      <c r="I11" s="115"/>
      <c r="J11" s="165">
        <f>H11*I11</f>
        <v>0</v>
      </c>
    </row>
    <row r="12" spans="1:10" ht="15.75" x14ac:dyDescent="0.25">
      <c r="A12" s="113"/>
      <c r="B12" s="114" t="s">
        <v>129</v>
      </c>
      <c r="C12" s="442"/>
      <c r="D12" s="443"/>
      <c r="E12" s="444"/>
      <c r="F12" s="154"/>
      <c r="G12" s="115" t="s">
        <v>130</v>
      </c>
      <c r="H12" s="115"/>
      <c r="I12" s="115"/>
      <c r="J12" s="165">
        <f>H12*I12</f>
        <v>0</v>
      </c>
    </row>
    <row r="13" spans="1:10" ht="15.75" x14ac:dyDescent="0.25">
      <c r="A13" s="116"/>
      <c r="B13" s="112" t="s">
        <v>129</v>
      </c>
      <c r="C13" s="441"/>
      <c r="D13" s="420"/>
      <c r="E13" s="421"/>
      <c r="F13" s="153"/>
      <c r="G13" s="112" t="s">
        <v>130</v>
      </c>
      <c r="H13" s="112"/>
      <c r="I13" s="112"/>
      <c r="J13" s="165">
        <f>H13*I13</f>
        <v>0</v>
      </c>
    </row>
    <row r="14" spans="1:10" ht="15.75" x14ac:dyDescent="0.25">
      <c r="A14" s="422" t="s">
        <v>131</v>
      </c>
      <c r="B14" s="423"/>
      <c r="C14" s="423"/>
      <c r="D14" s="423"/>
      <c r="E14" s="423"/>
      <c r="F14" s="423"/>
      <c r="G14" s="9" t="s">
        <v>117</v>
      </c>
      <c r="H14" s="10" t="e">
        <f>J14/J32</f>
        <v>#DIV/0!</v>
      </c>
      <c r="I14" s="9" t="s">
        <v>118</v>
      </c>
      <c r="J14" s="11">
        <f>SUM(J16:J17)</f>
        <v>0</v>
      </c>
    </row>
    <row r="15" spans="1:10" ht="47.25" x14ac:dyDescent="0.25">
      <c r="A15" s="439" t="s">
        <v>119</v>
      </c>
      <c r="B15" s="440"/>
      <c r="C15" s="440"/>
      <c r="D15" s="159" t="s">
        <v>120</v>
      </c>
      <c r="E15" s="159" t="s">
        <v>121</v>
      </c>
      <c r="F15" s="159" t="s">
        <v>122</v>
      </c>
      <c r="G15" s="159" t="s">
        <v>123</v>
      </c>
      <c r="H15" s="159" t="s">
        <v>124</v>
      </c>
      <c r="I15" s="159"/>
      <c r="J15" s="160" t="s">
        <v>125</v>
      </c>
    </row>
    <row r="16" spans="1:10" ht="15.75" x14ac:dyDescent="0.25">
      <c r="A16" s="419"/>
      <c r="B16" s="420"/>
      <c r="C16" s="421"/>
      <c r="D16" s="111"/>
      <c r="E16" s="111"/>
      <c r="F16" s="111"/>
      <c r="G16" s="112"/>
      <c r="H16" s="112"/>
      <c r="I16" s="161"/>
      <c r="J16" s="156">
        <f>H16*G16</f>
        <v>0</v>
      </c>
    </row>
    <row r="17" spans="1:10" ht="15.75" x14ac:dyDescent="0.25">
      <c r="A17" s="419"/>
      <c r="B17" s="420"/>
      <c r="C17" s="421"/>
      <c r="D17" s="111"/>
      <c r="E17" s="111"/>
      <c r="F17" s="111"/>
      <c r="G17" s="112"/>
      <c r="H17" s="112"/>
      <c r="I17" s="161"/>
      <c r="J17" s="156">
        <f>H17*G17</f>
        <v>0</v>
      </c>
    </row>
    <row r="18" spans="1:10" ht="15.75" x14ac:dyDescent="0.25">
      <c r="A18" s="422" t="s">
        <v>132</v>
      </c>
      <c r="B18" s="423"/>
      <c r="C18" s="423"/>
      <c r="D18" s="423"/>
      <c r="E18" s="423"/>
      <c r="F18" s="423"/>
      <c r="G18" s="9" t="s">
        <v>117</v>
      </c>
      <c r="H18" s="10" t="e">
        <f>J18/J32</f>
        <v>#DIV/0!</v>
      </c>
      <c r="I18" s="9" t="s">
        <v>118</v>
      </c>
      <c r="J18" s="11">
        <f>SUM(J20:J21)</f>
        <v>0</v>
      </c>
    </row>
    <row r="19" spans="1:10" ht="47.25" x14ac:dyDescent="0.25">
      <c r="A19" s="439" t="s">
        <v>119</v>
      </c>
      <c r="B19" s="440"/>
      <c r="C19" s="440"/>
      <c r="D19" s="159" t="s">
        <v>120</v>
      </c>
      <c r="E19" s="159" t="s">
        <v>121</v>
      </c>
      <c r="F19" s="159" t="s">
        <v>122</v>
      </c>
      <c r="G19" s="159" t="s">
        <v>123</v>
      </c>
      <c r="H19" s="159" t="s">
        <v>124</v>
      </c>
      <c r="I19" s="159"/>
      <c r="J19" s="160" t="s">
        <v>125</v>
      </c>
    </row>
    <row r="20" spans="1:10" ht="15.75" x14ac:dyDescent="0.25">
      <c r="A20" s="419"/>
      <c r="B20" s="420"/>
      <c r="C20" s="421"/>
      <c r="D20" s="111"/>
      <c r="E20" s="111"/>
      <c r="F20" s="111"/>
      <c r="G20" s="112"/>
      <c r="H20" s="112"/>
      <c r="I20" s="161"/>
      <c r="J20" s="156">
        <f>H20*G20</f>
        <v>0</v>
      </c>
    </row>
    <row r="21" spans="1:10" ht="15.75" x14ac:dyDescent="0.25">
      <c r="A21" s="419"/>
      <c r="B21" s="420"/>
      <c r="C21" s="421"/>
      <c r="D21" s="111"/>
      <c r="E21" s="111"/>
      <c r="F21" s="111"/>
      <c r="G21" s="112"/>
      <c r="H21" s="112"/>
      <c r="I21" s="161"/>
      <c r="J21" s="156">
        <f>H21*G21</f>
        <v>0</v>
      </c>
    </row>
    <row r="22" spans="1:10" ht="15.75" x14ac:dyDescent="0.25">
      <c r="A22" s="422" t="s">
        <v>133</v>
      </c>
      <c r="B22" s="423"/>
      <c r="C22" s="423"/>
      <c r="D22" s="423"/>
      <c r="E22" s="423"/>
      <c r="F22" s="423"/>
      <c r="G22" s="9" t="s">
        <v>117</v>
      </c>
      <c r="H22" s="10" t="e">
        <f>J22/J32</f>
        <v>#DIV/0!</v>
      </c>
      <c r="I22" s="9" t="s">
        <v>118</v>
      </c>
      <c r="J22" s="11">
        <f>SUM(J24:J25)</f>
        <v>0</v>
      </c>
    </row>
    <row r="23" spans="1:10" ht="47.25" x14ac:dyDescent="0.25">
      <c r="A23" s="439" t="s">
        <v>119</v>
      </c>
      <c r="B23" s="440"/>
      <c r="C23" s="440"/>
      <c r="D23" s="159" t="s">
        <v>120</v>
      </c>
      <c r="E23" s="159" t="s">
        <v>121</v>
      </c>
      <c r="F23" s="159" t="s">
        <v>122</v>
      </c>
      <c r="G23" s="159" t="s">
        <v>123</v>
      </c>
      <c r="H23" s="159" t="s">
        <v>124</v>
      </c>
      <c r="I23" s="159"/>
      <c r="J23" s="160" t="s">
        <v>125</v>
      </c>
    </row>
    <row r="24" spans="1:10" ht="15.75" x14ac:dyDescent="0.25">
      <c r="A24" s="419"/>
      <c r="B24" s="420"/>
      <c r="C24" s="421"/>
      <c r="D24" s="111"/>
      <c r="E24" s="111"/>
      <c r="F24" s="111"/>
      <c r="G24" s="112"/>
      <c r="H24" s="112"/>
      <c r="I24" s="161"/>
      <c r="J24" s="156">
        <f>H24*G24</f>
        <v>0</v>
      </c>
    </row>
    <row r="25" spans="1:10" ht="15.75" x14ac:dyDescent="0.25">
      <c r="A25" s="419"/>
      <c r="B25" s="420"/>
      <c r="C25" s="421"/>
      <c r="D25" s="111"/>
      <c r="E25" s="111"/>
      <c r="F25" s="111"/>
      <c r="G25" s="112"/>
      <c r="H25" s="112"/>
      <c r="I25" s="161"/>
      <c r="J25" s="156">
        <f>H25*G25</f>
        <v>0</v>
      </c>
    </row>
    <row r="26" spans="1:10" ht="15.75" x14ac:dyDescent="0.25">
      <c r="A26" s="422" t="s">
        <v>134</v>
      </c>
      <c r="B26" s="423"/>
      <c r="C26" s="423"/>
      <c r="D26" s="423"/>
      <c r="E26" s="423"/>
      <c r="F26" s="423"/>
      <c r="G26" s="9" t="s">
        <v>117</v>
      </c>
      <c r="H26" s="10" t="e">
        <f>J26/J32</f>
        <v>#DIV/0!</v>
      </c>
      <c r="I26" s="9" t="s">
        <v>118</v>
      </c>
      <c r="J26" s="11">
        <f>SUM(J28:J29)</f>
        <v>0</v>
      </c>
    </row>
    <row r="27" spans="1:10" ht="47.25" x14ac:dyDescent="0.25">
      <c r="A27" s="439" t="s">
        <v>119</v>
      </c>
      <c r="B27" s="440"/>
      <c r="C27" s="440"/>
      <c r="D27" s="159" t="s">
        <v>120</v>
      </c>
      <c r="E27" s="159" t="s">
        <v>121</v>
      </c>
      <c r="F27" s="159" t="s">
        <v>122</v>
      </c>
      <c r="G27" s="159" t="s">
        <v>123</v>
      </c>
      <c r="H27" s="159" t="s">
        <v>124</v>
      </c>
      <c r="I27" s="159"/>
      <c r="J27" s="160" t="s">
        <v>125</v>
      </c>
    </row>
    <row r="28" spans="1:10" ht="15.75" x14ac:dyDescent="0.25">
      <c r="A28" s="419"/>
      <c r="B28" s="420"/>
      <c r="C28" s="421"/>
      <c r="D28" s="111"/>
      <c r="E28" s="111"/>
      <c r="F28" s="111"/>
      <c r="G28" s="112"/>
      <c r="H28" s="112"/>
      <c r="I28" s="161"/>
      <c r="J28" s="156">
        <f>H28*G28</f>
        <v>0</v>
      </c>
    </row>
    <row r="29" spans="1:10" ht="15.75" x14ac:dyDescent="0.25">
      <c r="A29" s="419"/>
      <c r="B29" s="420"/>
      <c r="C29" s="421"/>
      <c r="D29" s="111"/>
      <c r="E29" s="111"/>
      <c r="F29" s="111"/>
      <c r="G29" s="112"/>
      <c r="H29" s="112"/>
      <c r="I29" s="161"/>
      <c r="J29" s="156"/>
    </row>
    <row r="30" spans="1:10" ht="15.75" x14ac:dyDescent="0.25">
      <c r="A30" s="422" t="s">
        <v>135</v>
      </c>
      <c r="B30" s="423"/>
      <c r="C30" s="423"/>
      <c r="D30" s="423"/>
      <c r="E30" s="423"/>
      <c r="F30" s="423"/>
      <c r="G30" s="9" t="s">
        <v>117</v>
      </c>
      <c r="H30" s="10" t="e">
        <f>J30/J32</f>
        <v>#DIV/0!</v>
      </c>
      <c r="I30" s="9" t="s">
        <v>118</v>
      </c>
      <c r="J30" s="11">
        <f>J31</f>
        <v>0</v>
      </c>
    </row>
    <row r="31" spans="1:10" ht="15.75" customHeight="1" x14ac:dyDescent="0.25">
      <c r="A31" s="427" t="s">
        <v>1452</v>
      </c>
      <c r="B31" s="428"/>
      <c r="C31" s="428"/>
      <c r="D31" s="428"/>
      <c r="E31" s="428"/>
      <c r="F31" s="429"/>
      <c r="G31" s="159" t="s">
        <v>1451</v>
      </c>
      <c r="H31" s="163"/>
      <c r="I31" s="159" t="s">
        <v>118</v>
      </c>
      <c r="J31" s="166">
        <f>J7*H31</f>
        <v>0</v>
      </c>
    </row>
    <row r="32" spans="1:10" ht="15.75" x14ac:dyDescent="0.25">
      <c r="A32" s="430" t="s">
        <v>136</v>
      </c>
      <c r="B32" s="431"/>
      <c r="C32" s="431"/>
      <c r="D32" s="431"/>
      <c r="E32" s="431"/>
      <c r="F32" s="432"/>
      <c r="G32" s="12" t="s">
        <v>117</v>
      </c>
      <c r="H32" s="13" t="e">
        <f>J32/J32</f>
        <v>#DIV/0!</v>
      </c>
      <c r="I32" s="12" t="s">
        <v>118</v>
      </c>
      <c r="J32" s="14">
        <f>J30+J26+J22+J18+J14+J7+J2</f>
        <v>0</v>
      </c>
    </row>
    <row r="33" spans="1:10" ht="15.75" x14ac:dyDescent="0.25">
      <c r="A33" s="433" t="s">
        <v>89</v>
      </c>
      <c r="B33" s="434"/>
      <c r="C33" s="434"/>
      <c r="D33" s="434"/>
      <c r="E33" s="434"/>
      <c r="F33" s="435"/>
      <c r="G33" s="15" t="s">
        <v>117</v>
      </c>
      <c r="H33" s="16" t="e">
        <f>J33/J32</f>
        <v>#DIV/0!</v>
      </c>
      <c r="I33" s="15" t="s">
        <v>118</v>
      </c>
      <c r="J33" s="17">
        <f>J2</f>
        <v>0</v>
      </c>
    </row>
    <row r="34" spans="1:10" ht="15.75" x14ac:dyDescent="0.25">
      <c r="A34" s="433" t="s">
        <v>137</v>
      </c>
      <c r="B34" s="434"/>
      <c r="C34" s="434"/>
      <c r="D34" s="434"/>
      <c r="E34" s="434"/>
      <c r="F34" s="435"/>
      <c r="G34" s="15" t="s">
        <v>117</v>
      </c>
      <c r="H34" s="16" t="e">
        <f>J34/J32</f>
        <v>#DIV/0!</v>
      </c>
      <c r="I34" s="15" t="s">
        <v>118</v>
      </c>
      <c r="J34" s="17">
        <f>J26+J22+J18+J14+J7</f>
        <v>0</v>
      </c>
    </row>
    <row r="35" spans="1:10" ht="15.75" x14ac:dyDescent="0.25">
      <c r="A35" s="433" t="s">
        <v>138</v>
      </c>
      <c r="B35" s="434"/>
      <c r="C35" s="434"/>
      <c r="D35" s="434"/>
      <c r="E35" s="434"/>
      <c r="F35" s="435"/>
      <c r="G35" s="15" t="s">
        <v>117</v>
      </c>
      <c r="H35" s="16" t="e">
        <f>J35/J32</f>
        <v>#DIV/0!</v>
      </c>
      <c r="I35" s="15" t="s">
        <v>118</v>
      </c>
      <c r="J35" s="17">
        <f>J30</f>
        <v>0</v>
      </c>
    </row>
    <row r="36" spans="1:10" ht="15.75" x14ac:dyDescent="0.25">
      <c r="A36" s="436" t="s">
        <v>72</v>
      </c>
      <c r="B36" s="437"/>
      <c r="C36" s="437"/>
      <c r="D36" s="437"/>
      <c r="E36" s="437"/>
      <c r="F36" s="438"/>
      <c r="G36" s="18" t="s">
        <v>117</v>
      </c>
      <c r="H36" s="19" t="e">
        <f>J7/(J2+J14+J18+J22+J26)</f>
        <v>#DIV/0!</v>
      </c>
      <c r="I36" s="18" t="s">
        <v>118</v>
      </c>
      <c r="J36" s="20">
        <f>J7</f>
        <v>0</v>
      </c>
    </row>
    <row r="37" spans="1:10" ht="16.5" thickBot="1" x14ac:dyDescent="0.3">
      <c r="A37" s="424" t="s">
        <v>78</v>
      </c>
      <c r="B37" s="425"/>
      <c r="C37" s="425"/>
      <c r="D37" s="425"/>
      <c r="E37" s="425"/>
      <c r="F37" s="426"/>
      <c r="G37" s="21" t="s">
        <v>117</v>
      </c>
      <c r="H37" s="22" t="e">
        <f>J30/J7</f>
        <v>#DIV/0!</v>
      </c>
      <c r="I37" s="21" t="s">
        <v>118</v>
      </c>
      <c r="J37" s="23">
        <f>J30</f>
        <v>0</v>
      </c>
    </row>
  </sheetData>
  <sheetProtection sheet="1" objects="1" scenarios="1" selectLockedCells="1"/>
  <mergeCells count="41">
    <mergeCell ref="G9:G10"/>
    <mergeCell ref="H9:H10"/>
    <mergeCell ref="C13:E13"/>
    <mergeCell ref="A14:F14"/>
    <mergeCell ref="A1:J1"/>
    <mergeCell ref="A2:F2"/>
    <mergeCell ref="A3:C3"/>
    <mergeCell ref="A4:C4"/>
    <mergeCell ref="A5:C5"/>
    <mergeCell ref="A6:C6"/>
    <mergeCell ref="I9:I10"/>
    <mergeCell ref="J9:J10"/>
    <mergeCell ref="A15:C15"/>
    <mergeCell ref="A7:F7"/>
    <mergeCell ref="A8:E8"/>
    <mergeCell ref="C10:E10"/>
    <mergeCell ref="C11:E11"/>
    <mergeCell ref="C12:E12"/>
    <mergeCell ref="A9:E9"/>
    <mergeCell ref="A16:C16"/>
    <mergeCell ref="A19:C19"/>
    <mergeCell ref="A20:C20"/>
    <mergeCell ref="A23:C23"/>
    <mergeCell ref="A24:C24"/>
    <mergeCell ref="A17:C17"/>
    <mergeCell ref="A18:F18"/>
    <mergeCell ref="A21:C21"/>
    <mergeCell ref="A22:F22"/>
    <mergeCell ref="A37:F37"/>
    <mergeCell ref="A32:F32"/>
    <mergeCell ref="A33:F33"/>
    <mergeCell ref="A34:F34"/>
    <mergeCell ref="A35:F35"/>
    <mergeCell ref="A36:F36"/>
    <mergeCell ref="A25:C25"/>
    <mergeCell ref="A26:F26"/>
    <mergeCell ref="A29:C29"/>
    <mergeCell ref="A30:F30"/>
    <mergeCell ref="A31:F31"/>
    <mergeCell ref="A28:C28"/>
    <mergeCell ref="A27:C27"/>
  </mergeCells>
  <conditionalFormatting sqref="J8">
    <cfRule type="expression" dxfId="19" priority="2">
      <formula>$F$8="NIE"</formula>
    </cfRule>
  </conditionalFormatting>
  <conditionalFormatting sqref="A11:J13">
    <cfRule type="expression" dxfId="18" priority="4">
      <formula>$F$8="ÁNO"</formula>
    </cfRule>
  </conditionalFormatting>
  <conditionalFormatting sqref="H8">
    <cfRule type="expression" dxfId="17" priority="3">
      <formula>$F$8="NIE"</formula>
    </cfRule>
  </conditionalFormatting>
  <conditionalFormatting sqref="A11:J13 H8 J8">
    <cfRule type="expression" dxfId="16" priority="1">
      <formula>$F$8="vyber"</formula>
    </cfRule>
  </conditionalFormatting>
  <dataValidations count="3">
    <dataValidation type="list" allowBlank="1" showInputMessage="1" sqref="F8">
      <formula1>"ÁNO,NIE"</formula1>
    </dataValidation>
    <dataValidation type="decimal" allowBlank="1" showInputMessage="1" showErrorMessage="1" sqref="H8">
      <formula1>0</formula1>
      <formula2>0.2</formula2>
    </dataValidation>
    <dataValidation type="decimal" allowBlank="1" showInputMessage="1" showErrorMessage="1" sqref="H31">
      <formula1>0</formula1>
      <formula2>0.15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view="pageBreakPreview" zoomScaleNormal="100" zoomScaleSheetLayoutView="100" workbookViewId="0">
      <selection activeCell="G4" sqref="G4:H4"/>
    </sheetView>
  </sheetViews>
  <sheetFormatPr defaultRowHeight="15" x14ac:dyDescent="0.25"/>
  <cols>
    <col min="1" max="1" width="16.5703125" customWidth="1"/>
    <col min="2" max="2" width="11.140625" customWidth="1"/>
    <col min="3" max="3" width="6" customWidth="1"/>
    <col min="4" max="4" width="17.42578125" customWidth="1"/>
    <col min="5" max="5" width="23.28515625" customWidth="1"/>
    <col min="6" max="6" width="10.28515625" customWidth="1"/>
    <col min="7" max="7" width="9.5703125" customWidth="1"/>
    <col min="8" max="8" width="8.140625" customWidth="1"/>
    <col min="9" max="9" width="14.7109375" customWidth="1"/>
    <col min="10" max="10" width="10.7109375" customWidth="1"/>
  </cols>
  <sheetData>
    <row r="1" spans="1:10" ht="15.75" customHeight="1" x14ac:dyDescent="0.25">
      <c r="A1" s="453" t="s">
        <v>1438</v>
      </c>
      <c r="B1" s="454"/>
      <c r="C1" s="454"/>
      <c r="D1" s="454"/>
      <c r="E1" s="454"/>
      <c r="F1" s="454"/>
      <c r="G1" s="454"/>
      <c r="H1" s="455"/>
      <c r="I1" s="455"/>
      <c r="J1" s="456"/>
    </row>
    <row r="2" spans="1:10" ht="15.75" x14ac:dyDescent="0.25">
      <c r="A2" s="422" t="s">
        <v>116</v>
      </c>
      <c r="B2" s="423"/>
      <c r="C2" s="423"/>
      <c r="D2" s="423"/>
      <c r="E2" s="423"/>
      <c r="F2" s="423"/>
      <c r="G2" s="9" t="s">
        <v>117</v>
      </c>
      <c r="H2" s="10" t="e">
        <f>J2/J32</f>
        <v>#DIV/0!</v>
      </c>
      <c r="I2" s="171" t="s">
        <v>118</v>
      </c>
      <c r="J2" s="11">
        <f>SUM(J4:J6)</f>
        <v>0</v>
      </c>
    </row>
    <row r="3" spans="1:10" ht="47.25" x14ac:dyDescent="0.25">
      <c r="A3" s="439" t="s">
        <v>119</v>
      </c>
      <c r="B3" s="440"/>
      <c r="C3" s="440"/>
      <c r="D3" s="159" t="s">
        <v>120</v>
      </c>
      <c r="E3" s="159" t="s">
        <v>121</v>
      </c>
      <c r="F3" s="159" t="s">
        <v>122</v>
      </c>
      <c r="G3" s="159" t="s">
        <v>123</v>
      </c>
      <c r="H3" s="159" t="s">
        <v>124</v>
      </c>
      <c r="I3" s="172"/>
      <c r="J3" s="160" t="s">
        <v>125</v>
      </c>
    </row>
    <row r="4" spans="1:10" ht="15.75" x14ac:dyDescent="0.25">
      <c r="A4" s="449"/>
      <c r="B4" s="443"/>
      <c r="C4" s="444"/>
      <c r="D4" s="117"/>
      <c r="E4" s="117"/>
      <c r="F4" s="117"/>
      <c r="G4" s="115"/>
      <c r="H4" s="115"/>
      <c r="I4" s="173"/>
      <c r="J4" s="165">
        <f>H4*G4</f>
        <v>0</v>
      </c>
    </row>
    <row r="5" spans="1:10" ht="15.75" x14ac:dyDescent="0.25">
      <c r="A5" s="449"/>
      <c r="B5" s="443"/>
      <c r="C5" s="444"/>
      <c r="D5" s="117"/>
      <c r="E5" s="117"/>
      <c r="F5" s="117"/>
      <c r="G5" s="115"/>
      <c r="H5" s="115"/>
      <c r="I5" s="173"/>
      <c r="J5" s="165">
        <f>H5*G5</f>
        <v>0</v>
      </c>
    </row>
    <row r="6" spans="1:10" ht="15.75" x14ac:dyDescent="0.25">
      <c r="A6" s="449"/>
      <c r="B6" s="443"/>
      <c r="C6" s="444"/>
      <c r="D6" s="117"/>
      <c r="E6" s="117"/>
      <c r="F6" s="117"/>
      <c r="G6" s="115"/>
      <c r="H6" s="115"/>
      <c r="I6" s="173"/>
      <c r="J6" s="165">
        <f>H6*G6</f>
        <v>0</v>
      </c>
    </row>
    <row r="7" spans="1:10" ht="15.75" x14ac:dyDescent="0.25">
      <c r="A7" s="422" t="s">
        <v>126</v>
      </c>
      <c r="B7" s="423"/>
      <c r="C7" s="423"/>
      <c r="D7" s="423"/>
      <c r="E7" s="423"/>
      <c r="F7" s="423"/>
      <c r="G7" s="9" t="s">
        <v>117</v>
      </c>
      <c r="H7" s="10" t="e">
        <f>J7/J32</f>
        <v>#DIV/0!</v>
      </c>
      <c r="I7" s="171" t="s">
        <v>118</v>
      </c>
      <c r="J7" s="11">
        <f>IF(F8="ÁNO",J8,IF(F8="NIE",SUM(J11:J13),0))</f>
        <v>0</v>
      </c>
    </row>
    <row r="8" spans="1:10" ht="15.75" customHeight="1" x14ac:dyDescent="0.25">
      <c r="A8" s="445" t="s">
        <v>1448</v>
      </c>
      <c r="B8" s="445"/>
      <c r="C8" s="445"/>
      <c r="D8" s="445"/>
      <c r="E8" s="445"/>
      <c r="F8" s="164" t="s">
        <v>1385</v>
      </c>
      <c r="G8" s="161" t="s">
        <v>1449</v>
      </c>
      <c r="H8" s="163"/>
      <c r="I8" s="161" t="s">
        <v>118</v>
      </c>
      <c r="J8" s="162">
        <f>(J2+J14+J18+J22+J26)*H8</f>
        <v>0</v>
      </c>
    </row>
    <row r="9" spans="1:10" ht="15.75" x14ac:dyDescent="0.25">
      <c r="A9" s="445" t="s">
        <v>1450</v>
      </c>
      <c r="B9" s="445"/>
      <c r="C9" s="445"/>
      <c r="D9" s="445"/>
      <c r="E9" s="445"/>
      <c r="F9" s="155"/>
      <c r="G9" s="446" t="s">
        <v>120</v>
      </c>
      <c r="H9" s="447" t="s">
        <v>123</v>
      </c>
      <c r="I9" s="447" t="s">
        <v>124</v>
      </c>
      <c r="J9" s="448" t="s">
        <v>125</v>
      </c>
    </row>
    <row r="10" spans="1:10" ht="31.5" x14ac:dyDescent="0.25">
      <c r="A10" s="157" t="s">
        <v>127</v>
      </c>
      <c r="B10" s="158" t="s">
        <v>128</v>
      </c>
      <c r="C10" s="450" t="s">
        <v>121</v>
      </c>
      <c r="D10" s="451"/>
      <c r="E10" s="452"/>
      <c r="F10" s="159" t="s">
        <v>122</v>
      </c>
      <c r="G10" s="446"/>
      <c r="H10" s="447"/>
      <c r="I10" s="447"/>
      <c r="J10" s="448"/>
    </row>
    <row r="11" spans="1:10" ht="15.75" x14ac:dyDescent="0.25">
      <c r="A11" s="113"/>
      <c r="B11" s="114" t="s">
        <v>129</v>
      </c>
      <c r="C11" s="442"/>
      <c r="D11" s="443"/>
      <c r="E11" s="444"/>
      <c r="F11" s="154"/>
      <c r="G11" s="115" t="s">
        <v>130</v>
      </c>
      <c r="H11" s="115"/>
      <c r="I11" s="115"/>
      <c r="J11" s="165">
        <f>H11*I11</f>
        <v>0</v>
      </c>
    </row>
    <row r="12" spans="1:10" ht="15.75" x14ac:dyDescent="0.25">
      <c r="A12" s="113"/>
      <c r="B12" s="114" t="s">
        <v>129</v>
      </c>
      <c r="C12" s="442"/>
      <c r="D12" s="443"/>
      <c r="E12" s="444"/>
      <c r="F12" s="154"/>
      <c r="G12" s="115" t="s">
        <v>130</v>
      </c>
      <c r="H12" s="115"/>
      <c r="I12" s="115"/>
      <c r="J12" s="165">
        <f>H12*I12</f>
        <v>0</v>
      </c>
    </row>
    <row r="13" spans="1:10" ht="15.75" x14ac:dyDescent="0.25">
      <c r="A13" s="116"/>
      <c r="B13" s="112" t="s">
        <v>129</v>
      </c>
      <c r="C13" s="441"/>
      <c r="D13" s="420"/>
      <c r="E13" s="421"/>
      <c r="F13" s="153"/>
      <c r="G13" s="112" t="s">
        <v>130</v>
      </c>
      <c r="H13" s="112"/>
      <c r="I13" s="112"/>
      <c r="J13" s="165">
        <f>H13*I13</f>
        <v>0</v>
      </c>
    </row>
    <row r="14" spans="1:10" ht="15.75" x14ac:dyDescent="0.25">
      <c r="A14" s="422" t="s">
        <v>131</v>
      </c>
      <c r="B14" s="423"/>
      <c r="C14" s="423"/>
      <c r="D14" s="423"/>
      <c r="E14" s="423"/>
      <c r="F14" s="423"/>
      <c r="G14" s="9" t="s">
        <v>117</v>
      </c>
      <c r="H14" s="10" t="e">
        <f>J14/J32</f>
        <v>#DIV/0!</v>
      </c>
      <c r="I14" s="9" t="s">
        <v>118</v>
      </c>
      <c r="J14" s="11">
        <f>SUM(J16:J17)</f>
        <v>0</v>
      </c>
    </row>
    <row r="15" spans="1:10" ht="47.25" x14ac:dyDescent="0.25">
      <c r="A15" s="439" t="s">
        <v>119</v>
      </c>
      <c r="B15" s="440"/>
      <c r="C15" s="440"/>
      <c r="D15" s="159" t="s">
        <v>120</v>
      </c>
      <c r="E15" s="159" t="s">
        <v>121</v>
      </c>
      <c r="F15" s="159" t="s">
        <v>122</v>
      </c>
      <c r="G15" s="159" t="s">
        <v>123</v>
      </c>
      <c r="H15" s="159" t="s">
        <v>124</v>
      </c>
      <c r="I15" s="159"/>
      <c r="J15" s="160" t="s">
        <v>125</v>
      </c>
    </row>
    <row r="16" spans="1:10" ht="15.75" x14ac:dyDescent="0.25">
      <c r="A16" s="419"/>
      <c r="B16" s="420"/>
      <c r="C16" s="421"/>
      <c r="D16" s="111"/>
      <c r="E16" s="111"/>
      <c r="F16" s="111"/>
      <c r="G16" s="112"/>
      <c r="H16" s="112"/>
      <c r="I16" s="161"/>
      <c r="J16" s="156">
        <f>H16*G16</f>
        <v>0</v>
      </c>
    </row>
    <row r="17" spans="1:10" ht="15.75" x14ac:dyDescent="0.25">
      <c r="A17" s="419"/>
      <c r="B17" s="420"/>
      <c r="C17" s="421"/>
      <c r="D17" s="111"/>
      <c r="E17" s="111"/>
      <c r="F17" s="111"/>
      <c r="G17" s="112"/>
      <c r="H17" s="112"/>
      <c r="I17" s="161"/>
      <c r="J17" s="156">
        <f>H17*G17</f>
        <v>0</v>
      </c>
    </row>
    <row r="18" spans="1:10" ht="15.75" x14ac:dyDescent="0.25">
      <c r="A18" s="422" t="s">
        <v>132</v>
      </c>
      <c r="B18" s="423"/>
      <c r="C18" s="423"/>
      <c r="D18" s="423"/>
      <c r="E18" s="423"/>
      <c r="F18" s="423"/>
      <c r="G18" s="9" t="s">
        <v>117</v>
      </c>
      <c r="H18" s="10" t="e">
        <f>J18/J32</f>
        <v>#DIV/0!</v>
      </c>
      <c r="I18" s="9" t="s">
        <v>118</v>
      </c>
      <c r="J18" s="11">
        <f>SUM(J20:J21)</f>
        <v>0</v>
      </c>
    </row>
    <row r="19" spans="1:10" ht="47.25" x14ac:dyDescent="0.25">
      <c r="A19" s="439" t="s">
        <v>119</v>
      </c>
      <c r="B19" s="440"/>
      <c r="C19" s="440"/>
      <c r="D19" s="159" t="s">
        <v>120</v>
      </c>
      <c r="E19" s="159" t="s">
        <v>121</v>
      </c>
      <c r="F19" s="159" t="s">
        <v>122</v>
      </c>
      <c r="G19" s="159" t="s">
        <v>123</v>
      </c>
      <c r="H19" s="159" t="s">
        <v>124</v>
      </c>
      <c r="I19" s="159"/>
      <c r="J19" s="160" t="s">
        <v>125</v>
      </c>
    </row>
    <row r="20" spans="1:10" ht="15.75" x14ac:dyDescent="0.25">
      <c r="A20" s="419"/>
      <c r="B20" s="420"/>
      <c r="C20" s="421"/>
      <c r="D20" s="111"/>
      <c r="E20" s="111"/>
      <c r="F20" s="111"/>
      <c r="G20" s="112"/>
      <c r="H20" s="112"/>
      <c r="I20" s="161"/>
      <c r="J20" s="156">
        <f>H20*G20</f>
        <v>0</v>
      </c>
    </row>
    <row r="21" spans="1:10" ht="15.75" x14ac:dyDescent="0.25">
      <c r="A21" s="419"/>
      <c r="B21" s="420"/>
      <c r="C21" s="421"/>
      <c r="D21" s="111"/>
      <c r="E21" s="111"/>
      <c r="F21" s="111"/>
      <c r="G21" s="112"/>
      <c r="H21" s="112"/>
      <c r="I21" s="161"/>
      <c r="J21" s="156">
        <f>H21*G21</f>
        <v>0</v>
      </c>
    </row>
    <row r="22" spans="1:10" ht="15.75" x14ac:dyDescent="0.25">
      <c r="A22" s="422" t="s">
        <v>133</v>
      </c>
      <c r="B22" s="423"/>
      <c r="C22" s="423"/>
      <c r="D22" s="423"/>
      <c r="E22" s="423"/>
      <c r="F22" s="423"/>
      <c r="G22" s="9" t="s">
        <v>117</v>
      </c>
      <c r="H22" s="10" t="e">
        <f>J22/J32</f>
        <v>#DIV/0!</v>
      </c>
      <c r="I22" s="9" t="s">
        <v>118</v>
      </c>
      <c r="J22" s="11">
        <f>SUM(J24:J25)</f>
        <v>0</v>
      </c>
    </row>
    <row r="23" spans="1:10" ht="47.25" x14ac:dyDescent="0.25">
      <c r="A23" s="439" t="s">
        <v>119</v>
      </c>
      <c r="B23" s="440"/>
      <c r="C23" s="440"/>
      <c r="D23" s="159" t="s">
        <v>120</v>
      </c>
      <c r="E23" s="159" t="s">
        <v>121</v>
      </c>
      <c r="F23" s="159" t="s">
        <v>122</v>
      </c>
      <c r="G23" s="159" t="s">
        <v>123</v>
      </c>
      <c r="H23" s="159" t="s">
        <v>124</v>
      </c>
      <c r="I23" s="159"/>
      <c r="J23" s="160" t="s">
        <v>125</v>
      </c>
    </row>
    <row r="24" spans="1:10" ht="15.75" x14ac:dyDescent="0.25">
      <c r="A24" s="419"/>
      <c r="B24" s="420"/>
      <c r="C24" s="421"/>
      <c r="D24" s="111"/>
      <c r="E24" s="111"/>
      <c r="F24" s="111"/>
      <c r="G24" s="112"/>
      <c r="H24" s="112"/>
      <c r="I24" s="161"/>
      <c r="J24" s="156">
        <f>H24*G24</f>
        <v>0</v>
      </c>
    </row>
    <row r="25" spans="1:10" ht="15.75" x14ac:dyDescent="0.25">
      <c r="A25" s="419"/>
      <c r="B25" s="420"/>
      <c r="C25" s="421"/>
      <c r="D25" s="111"/>
      <c r="E25" s="111"/>
      <c r="F25" s="111"/>
      <c r="G25" s="112"/>
      <c r="H25" s="112"/>
      <c r="I25" s="161"/>
      <c r="J25" s="156">
        <f>H25*G25</f>
        <v>0</v>
      </c>
    </row>
    <row r="26" spans="1:10" ht="15.75" x14ac:dyDescent="0.25">
      <c r="A26" s="422" t="s">
        <v>134</v>
      </c>
      <c r="B26" s="423"/>
      <c r="C26" s="423"/>
      <c r="D26" s="423"/>
      <c r="E26" s="423"/>
      <c r="F26" s="423"/>
      <c r="G26" s="9" t="s">
        <v>117</v>
      </c>
      <c r="H26" s="10" t="e">
        <f>J26/J32</f>
        <v>#DIV/0!</v>
      </c>
      <c r="I26" s="9" t="s">
        <v>118</v>
      </c>
      <c r="J26" s="11">
        <f>SUM(J28:J29)</f>
        <v>0</v>
      </c>
    </row>
    <row r="27" spans="1:10" ht="47.25" x14ac:dyDescent="0.25">
      <c r="A27" s="439" t="s">
        <v>119</v>
      </c>
      <c r="B27" s="440"/>
      <c r="C27" s="440"/>
      <c r="D27" s="159" t="s">
        <v>120</v>
      </c>
      <c r="E27" s="159" t="s">
        <v>121</v>
      </c>
      <c r="F27" s="159" t="s">
        <v>122</v>
      </c>
      <c r="G27" s="159" t="s">
        <v>123</v>
      </c>
      <c r="H27" s="159" t="s">
        <v>124</v>
      </c>
      <c r="I27" s="159"/>
      <c r="J27" s="160" t="s">
        <v>125</v>
      </c>
    </row>
    <row r="28" spans="1:10" ht="15.75" x14ac:dyDescent="0.25">
      <c r="A28" s="419"/>
      <c r="B28" s="420"/>
      <c r="C28" s="421"/>
      <c r="D28" s="111"/>
      <c r="E28" s="111"/>
      <c r="F28" s="111"/>
      <c r="G28" s="112"/>
      <c r="H28" s="112"/>
      <c r="I28" s="161"/>
      <c r="J28" s="156">
        <f>H28*G28</f>
        <v>0</v>
      </c>
    </row>
    <row r="29" spans="1:10" ht="15.75" x14ac:dyDescent="0.25">
      <c r="A29" s="419"/>
      <c r="B29" s="420"/>
      <c r="C29" s="421"/>
      <c r="D29" s="111"/>
      <c r="E29" s="111"/>
      <c r="F29" s="111"/>
      <c r="G29" s="112"/>
      <c r="H29" s="112"/>
      <c r="I29" s="161"/>
      <c r="J29" s="156"/>
    </row>
    <row r="30" spans="1:10" ht="15.75" x14ac:dyDescent="0.25">
      <c r="A30" s="422" t="s">
        <v>135</v>
      </c>
      <c r="B30" s="423"/>
      <c r="C30" s="423"/>
      <c r="D30" s="423"/>
      <c r="E30" s="423"/>
      <c r="F30" s="423"/>
      <c r="G30" s="9" t="s">
        <v>117</v>
      </c>
      <c r="H30" s="10" t="e">
        <f>J30/J32</f>
        <v>#DIV/0!</v>
      </c>
      <c r="I30" s="9" t="s">
        <v>118</v>
      </c>
      <c r="J30" s="11">
        <f>J31</f>
        <v>0</v>
      </c>
    </row>
    <row r="31" spans="1:10" ht="15.75" customHeight="1" x14ac:dyDescent="0.25">
      <c r="A31" s="427" t="s">
        <v>1452</v>
      </c>
      <c r="B31" s="428"/>
      <c r="C31" s="428"/>
      <c r="D31" s="428"/>
      <c r="E31" s="428"/>
      <c r="F31" s="429"/>
      <c r="G31" s="159" t="s">
        <v>1451</v>
      </c>
      <c r="H31" s="163"/>
      <c r="I31" s="159" t="s">
        <v>118</v>
      </c>
      <c r="J31" s="166">
        <f>J7*H31</f>
        <v>0</v>
      </c>
    </row>
    <row r="32" spans="1:10" ht="15.75" x14ac:dyDescent="0.25">
      <c r="A32" s="430" t="s">
        <v>136</v>
      </c>
      <c r="B32" s="431"/>
      <c r="C32" s="431"/>
      <c r="D32" s="431"/>
      <c r="E32" s="431"/>
      <c r="F32" s="432"/>
      <c r="G32" s="12" t="s">
        <v>117</v>
      </c>
      <c r="H32" s="13" t="e">
        <f>J32/J32</f>
        <v>#DIV/0!</v>
      </c>
      <c r="I32" s="12" t="s">
        <v>118</v>
      </c>
      <c r="J32" s="14">
        <f>J30+J26+J22+J18+J14+J7+J2</f>
        <v>0</v>
      </c>
    </row>
    <row r="33" spans="1:10" ht="15.75" x14ac:dyDescent="0.25">
      <c r="A33" s="433" t="s">
        <v>89</v>
      </c>
      <c r="B33" s="434"/>
      <c r="C33" s="434"/>
      <c r="D33" s="434"/>
      <c r="E33" s="434"/>
      <c r="F33" s="435"/>
      <c r="G33" s="15" t="s">
        <v>117</v>
      </c>
      <c r="H33" s="16" t="e">
        <f>J33/J32</f>
        <v>#DIV/0!</v>
      </c>
      <c r="I33" s="15" t="s">
        <v>118</v>
      </c>
      <c r="J33" s="17">
        <f>J2</f>
        <v>0</v>
      </c>
    </row>
    <row r="34" spans="1:10" ht="15.75" x14ac:dyDescent="0.25">
      <c r="A34" s="433" t="s">
        <v>137</v>
      </c>
      <c r="B34" s="434"/>
      <c r="C34" s="434"/>
      <c r="D34" s="434"/>
      <c r="E34" s="434"/>
      <c r="F34" s="435"/>
      <c r="G34" s="15" t="s">
        <v>117</v>
      </c>
      <c r="H34" s="16" t="e">
        <f>J34/J32</f>
        <v>#DIV/0!</v>
      </c>
      <c r="I34" s="15" t="s">
        <v>118</v>
      </c>
      <c r="J34" s="17">
        <f>J26+J22+J18+J14+J7</f>
        <v>0</v>
      </c>
    </row>
    <row r="35" spans="1:10" ht="15.75" x14ac:dyDescent="0.25">
      <c r="A35" s="433" t="s">
        <v>138</v>
      </c>
      <c r="B35" s="434"/>
      <c r="C35" s="434"/>
      <c r="D35" s="434"/>
      <c r="E35" s="434"/>
      <c r="F35" s="435"/>
      <c r="G35" s="15" t="s">
        <v>117</v>
      </c>
      <c r="H35" s="16" t="e">
        <f>J35/J32</f>
        <v>#DIV/0!</v>
      </c>
      <c r="I35" s="15" t="s">
        <v>118</v>
      </c>
      <c r="J35" s="17">
        <f>J30</f>
        <v>0</v>
      </c>
    </row>
    <row r="36" spans="1:10" ht="15.75" x14ac:dyDescent="0.25">
      <c r="A36" s="436" t="s">
        <v>72</v>
      </c>
      <c r="B36" s="437"/>
      <c r="C36" s="437"/>
      <c r="D36" s="437"/>
      <c r="E36" s="437"/>
      <c r="F36" s="438"/>
      <c r="G36" s="18" t="s">
        <v>117</v>
      </c>
      <c r="H36" s="19" t="e">
        <f>J7/(J2+J14+J18+J22+J26)</f>
        <v>#DIV/0!</v>
      </c>
      <c r="I36" s="18" t="s">
        <v>118</v>
      </c>
      <c r="J36" s="20">
        <f>J7</f>
        <v>0</v>
      </c>
    </row>
    <row r="37" spans="1:10" ht="16.5" thickBot="1" x14ac:dyDescent="0.3">
      <c r="A37" s="424" t="s">
        <v>78</v>
      </c>
      <c r="B37" s="425"/>
      <c r="C37" s="425"/>
      <c r="D37" s="425"/>
      <c r="E37" s="425"/>
      <c r="F37" s="426"/>
      <c r="G37" s="21" t="s">
        <v>117</v>
      </c>
      <c r="H37" s="22" t="e">
        <f>J30/J7</f>
        <v>#DIV/0!</v>
      </c>
      <c r="I37" s="21" t="s">
        <v>118</v>
      </c>
      <c r="J37" s="23">
        <f>J30</f>
        <v>0</v>
      </c>
    </row>
  </sheetData>
  <sheetProtection sheet="1" objects="1" scenarios="1" selectLockedCells="1"/>
  <mergeCells count="41">
    <mergeCell ref="G9:G10"/>
    <mergeCell ref="H9:H10"/>
    <mergeCell ref="C13:E13"/>
    <mergeCell ref="A14:F14"/>
    <mergeCell ref="A1:J1"/>
    <mergeCell ref="A2:F2"/>
    <mergeCell ref="A3:C3"/>
    <mergeCell ref="A4:C4"/>
    <mergeCell ref="A5:C5"/>
    <mergeCell ref="A6:C6"/>
    <mergeCell ref="I9:I10"/>
    <mergeCell ref="J9:J10"/>
    <mergeCell ref="A15:C15"/>
    <mergeCell ref="A7:F7"/>
    <mergeCell ref="A8:E8"/>
    <mergeCell ref="C10:E10"/>
    <mergeCell ref="C11:E11"/>
    <mergeCell ref="C12:E12"/>
    <mergeCell ref="A9:E9"/>
    <mergeCell ref="A16:C16"/>
    <mergeCell ref="A19:C19"/>
    <mergeCell ref="A20:C20"/>
    <mergeCell ref="A23:C23"/>
    <mergeCell ref="A24:C24"/>
    <mergeCell ref="A17:C17"/>
    <mergeCell ref="A18:F18"/>
    <mergeCell ref="A21:C21"/>
    <mergeCell ref="A22:F22"/>
    <mergeCell ref="A37:F37"/>
    <mergeCell ref="A32:F32"/>
    <mergeCell ref="A33:F33"/>
    <mergeCell ref="A34:F34"/>
    <mergeCell ref="A35:F35"/>
    <mergeCell ref="A36:F36"/>
    <mergeCell ref="A25:C25"/>
    <mergeCell ref="A26:F26"/>
    <mergeCell ref="A29:C29"/>
    <mergeCell ref="A30:F30"/>
    <mergeCell ref="A31:F31"/>
    <mergeCell ref="A28:C28"/>
    <mergeCell ref="A27:C27"/>
  </mergeCells>
  <conditionalFormatting sqref="J8">
    <cfRule type="expression" dxfId="15" priority="2">
      <formula>$F$8="NIE"</formula>
    </cfRule>
  </conditionalFormatting>
  <conditionalFormatting sqref="A11:J13">
    <cfRule type="expression" dxfId="14" priority="4">
      <formula>$F$8="ÁNO"</formula>
    </cfRule>
  </conditionalFormatting>
  <conditionalFormatting sqref="H8">
    <cfRule type="expression" dxfId="13" priority="3">
      <formula>$F$8="NIE"</formula>
    </cfRule>
  </conditionalFormatting>
  <conditionalFormatting sqref="A11:J13 H8 J8">
    <cfRule type="expression" dxfId="12" priority="1">
      <formula>$F$8="vyber"</formula>
    </cfRule>
  </conditionalFormatting>
  <dataValidations count="3">
    <dataValidation type="decimal" allowBlank="1" showInputMessage="1" showErrorMessage="1" sqref="H31">
      <formula1>0</formula1>
      <formula2>0.15</formula2>
    </dataValidation>
    <dataValidation type="decimal" allowBlank="1" showInputMessage="1" showErrorMessage="1" sqref="H8">
      <formula1>0</formula1>
      <formula2>0.2</formula2>
    </dataValidation>
    <dataValidation type="list" allowBlank="1" showInputMessage="1" sqref="F8">
      <formula1>"ÁNO,NIE"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view="pageBreakPreview" zoomScaleNormal="100" zoomScaleSheetLayoutView="100" workbookViewId="0">
      <selection activeCell="G4" sqref="G4:H4"/>
    </sheetView>
  </sheetViews>
  <sheetFormatPr defaultRowHeight="15" x14ac:dyDescent="0.25"/>
  <cols>
    <col min="1" max="1" width="16.5703125" customWidth="1"/>
    <col min="2" max="2" width="11.140625" customWidth="1"/>
    <col min="3" max="3" width="6" customWidth="1"/>
    <col min="4" max="4" width="17.42578125" customWidth="1"/>
    <col min="5" max="5" width="23.28515625" customWidth="1"/>
    <col min="6" max="6" width="10.28515625" customWidth="1"/>
    <col min="7" max="7" width="9.5703125" customWidth="1"/>
    <col min="8" max="8" width="8.140625" customWidth="1"/>
    <col min="9" max="9" width="14.7109375" customWidth="1"/>
    <col min="10" max="10" width="10.7109375" customWidth="1"/>
  </cols>
  <sheetData>
    <row r="1" spans="1:10" ht="15.75" customHeight="1" x14ac:dyDescent="0.25">
      <c r="A1" s="453" t="s">
        <v>1441</v>
      </c>
      <c r="B1" s="454"/>
      <c r="C1" s="454"/>
      <c r="D1" s="454"/>
      <c r="E1" s="454"/>
      <c r="F1" s="454"/>
      <c r="G1" s="454"/>
      <c r="H1" s="455"/>
      <c r="I1" s="455"/>
      <c r="J1" s="456"/>
    </row>
    <row r="2" spans="1:10" ht="15.75" x14ac:dyDescent="0.25">
      <c r="A2" s="422" t="s">
        <v>116</v>
      </c>
      <c r="B2" s="423"/>
      <c r="C2" s="423"/>
      <c r="D2" s="423"/>
      <c r="E2" s="423"/>
      <c r="F2" s="423"/>
      <c r="G2" s="9" t="s">
        <v>117</v>
      </c>
      <c r="H2" s="10" t="e">
        <f>J2/J32</f>
        <v>#DIV/0!</v>
      </c>
      <c r="I2" s="171" t="s">
        <v>118</v>
      </c>
      <c r="J2" s="11">
        <f>SUM(J4:J6)</f>
        <v>0</v>
      </c>
    </row>
    <row r="3" spans="1:10" ht="47.25" x14ac:dyDescent="0.25">
      <c r="A3" s="439" t="s">
        <v>119</v>
      </c>
      <c r="B3" s="440"/>
      <c r="C3" s="440"/>
      <c r="D3" s="159" t="s">
        <v>120</v>
      </c>
      <c r="E3" s="159" t="s">
        <v>121</v>
      </c>
      <c r="F3" s="159" t="s">
        <v>122</v>
      </c>
      <c r="G3" s="159" t="s">
        <v>123</v>
      </c>
      <c r="H3" s="159" t="s">
        <v>124</v>
      </c>
      <c r="I3" s="172"/>
      <c r="J3" s="160" t="s">
        <v>125</v>
      </c>
    </row>
    <row r="4" spans="1:10" ht="15.75" x14ac:dyDescent="0.25">
      <c r="A4" s="449"/>
      <c r="B4" s="443"/>
      <c r="C4" s="444"/>
      <c r="D4" s="117"/>
      <c r="E4" s="117"/>
      <c r="F4" s="117"/>
      <c r="G4" s="115"/>
      <c r="H4" s="115"/>
      <c r="I4" s="173"/>
      <c r="J4" s="165">
        <f>H4*G4</f>
        <v>0</v>
      </c>
    </row>
    <row r="5" spans="1:10" ht="15.75" x14ac:dyDescent="0.25">
      <c r="A5" s="449"/>
      <c r="B5" s="443"/>
      <c r="C5" s="444"/>
      <c r="D5" s="117"/>
      <c r="E5" s="117"/>
      <c r="F5" s="117"/>
      <c r="G5" s="115"/>
      <c r="H5" s="115"/>
      <c r="I5" s="173"/>
      <c r="J5" s="165">
        <f>H5*G5</f>
        <v>0</v>
      </c>
    </row>
    <row r="6" spans="1:10" ht="15.75" x14ac:dyDescent="0.25">
      <c r="A6" s="449"/>
      <c r="B6" s="443"/>
      <c r="C6" s="444"/>
      <c r="D6" s="117"/>
      <c r="E6" s="117"/>
      <c r="F6" s="117"/>
      <c r="G6" s="115"/>
      <c r="H6" s="115"/>
      <c r="I6" s="173"/>
      <c r="J6" s="165">
        <f>H6*G6</f>
        <v>0</v>
      </c>
    </row>
    <row r="7" spans="1:10" ht="15.75" x14ac:dyDescent="0.25">
      <c r="A7" s="422" t="s">
        <v>126</v>
      </c>
      <c r="B7" s="423"/>
      <c r="C7" s="423"/>
      <c r="D7" s="423"/>
      <c r="E7" s="423"/>
      <c r="F7" s="423"/>
      <c r="G7" s="9" t="s">
        <v>117</v>
      </c>
      <c r="H7" s="10" t="e">
        <f>J7/J32</f>
        <v>#DIV/0!</v>
      </c>
      <c r="I7" s="171" t="s">
        <v>118</v>
      </c>
      <c r="J7" s="11">
        <f>IF(F8="ÁNO",J8,IF(F8="NIE",SUM(J11:J13),0))</f>
        <v>0</v>
      </c>
    </row>
    <row r="8" spans="1:10" ht="15.75" customHeight="1" x14ac:dyDescent="0.25">
      <c r="A8" s="445" t="s">
        <v>1448</v>
      </c>
      <c r="B8" s="445"/>
      <c r="C8" s="445"/>
      <c r="D8" s="445"/>
      <c r="E8" s="445"/>
      <c r="F8" s="164" t="s">
        <v>1385</v>
      </c>
      <c r="G8" s="161" t="s">
        <v>1449</v>
      </c>
      <c r="H8" s="163"/>
      <c r="I8" s="161" t="s">
        <v>118</v>
      </c>
      <c r="J8" s="162">
        <f>(J2+J14+J18+J22+J26)*H8</f>
        <v>0</v>
      </c>
    </row>
    <row r="9" spans="1:10" ht="15.75" x14ac:dyDescent="0.25">
      <c r="A9" s="445" t="s">
        <v>1450</v>
      </c>
      <c r="B9" s="445"/>
      <c r="C9" s="445"/>
      <c r="D9" s="445"/>
      <c r="E9" s="445"/>
      <c r="F9" s="155"/>
      <c r="G9" s="446" t="s">
        <v>120</v>
      </c>
      <c r="H9" s="447" t="s">
        <v>123</v>
      </c>
      <c r="I9" s="447" t="s">
        <v>124</v>
      </c>
      <c r="J9" s="448" t="s">
        <v>125</v>
      </c>
    </row>
    <row r="10" spans="1:10" ht="31.5" x14ac:dyDescent="0.25">
      <c r="A10" s="157" t="s">
        <v>127</v>
      </c>
      <c r="B10" s="158" t="s">
        <v>128</v>
      </c>
      <c r="C10" s="450" t="s">
        <v>121</v>
      </c>
      <c r="D10" s="451"/>
      <c r="E10" s="452"/>
      <c r="F10" s="159" t="s">
        <v>122</v>
      </c>
      <c r="G10" s="446"/>
      <c r="H10" s="447"/>
      <c r="I10" s="447"/>
      <c r="J10" s="448"/>
    </row>
    <row r="11" spans="1:10" ht="15.75" x14ac:dyDescent="0.25">
      <c r="A11" s="113"/>
      <c r="B11" s="114" t="s">
        <v>129</v>
      </c>
      <c r="C11" s="442"/>
      <c r="D11" s="443"/>
      <c r="E11" s="444"/>
      <c r="F11" s="154"/>
      <c r="G11" s="115" t="s">
        <v>130</v>
      </c>
      <c r="H11" s="115"/>
      <c r="I11" s="115"/>
      <c r="J11" s="165">
        <f>H11*I11</f>
        <v>0</v>
      </c>
    </row>
    <row r="12" spans="1:10" ht="15.75" x14ac:dyDescent="0.25">
      <c r="A12" s="113"/>
      <c r="B12" s="114" t="s">
        <v>129</v>
      </c>
      <c r="C12" s="442"/>
      <c r="D12" s="443"/>
      <c r="E12" s="444"/>
      <c r="F12" s="154"/>
      <c r="G12" s="115" t="s">
        <v>130</v>
      </c>
      <c r="H12" s="115"/>
      <c r="I12" s="115"/>
      <c r="J12" s="165">
        <f>H12*I12</f>
        <v>0</v>
      </c>
    </row>
    <row r="13" spans="1:10" ht="15.75" x14ac:dyDescent="0.25">
      <c r="A13" s="116"/>
      <c r="B13" s="112" t="s">
        <v>129</v>
      </c>
      <c r="C13" s="441"/>
      <c r="D13" s="420"/>
      <c r="E13" s="421"/>
      <c r="F13" s="153"/>
      <c r="G13" s="112" t="s">
        <v>130</v>
      </c>
      <c r="H13" s="112"/>
      <c r="I13" s="112"/>
      <c r="J13" s="165">
        <f>H13*I13</f>
        <v>0</v>
      </c>
    </row>
    <row r="14" spans="1:10" ht="15.75" x14ac:dyDescent="0.25">
      <c r="A14" s="422" t="s">
        <v>131</v>
      </c>
      <c r="B14" s="423"/>
      <c r="C14" s="423"/>
      <c r="D14" s="423"/>
      <c r="E14" s="423"/>
      <c r="F14" s="423"/>
      <c r="G14" s="9" t="s">
        <v>117</v>
      </c>
      <c r="H14" s="10" t="e">
        <f>J14/J32</f>
        <v>#DIV/0!</v>
      </c>
      <c r="I14" s="9" t="s">
        <v>118</v>
      </c>
      <c r="J14" s="11">
        <f>SUM(J16:J17)</f>
        <v>0</v>
      </c>
    </row>
    <row r="15" spans="1:10" ht="47.25" x14ac:dyDescent="0.25">
      <c r="A15" s="439" t="s">
        <v>119</v>
      </c>
      <c r="B15" s="440"/>
      <c r="C15" s="440"/>
      <c r="D15" s="159" t="s">
        <v>120</v>
      </c>
      <c r="E15" s="159" t="s">
        <v>121</v>
      </c>
      <c r="F15" s="159" t="s">
        <v>122</v>
      </c>
      <c r="G15" s="159" t="s">
        <v>123</v>
      </c>
      <c r="H15" s="159" t="s">
        <v>124</v>
      </c>
      <c r="I15" s="159"/>
      <c r="J15" s="160" t="s">
        <v>125</v>
      </c>
    </row>
    <row r="16" spans="1:10" ht="15.75" x14ac:dyDescent="0.25">
      <c r="A16" s="419"/>
      <c r="B16" s="420"/>
      <c r="C16" s="421"/>
      <c r="D16" s="111"/>
      <c r="E16" s="111"/>
      <c r="F16" s="111"/>
      <c r="G16" s="112"/>
      <c r="H16" s="112"/>
      <c r="I16" s="161"/>
      <c r="J16" s="156">
        <f>H16*G16</f>
        <v>0</v>
      </c>
    </row>
    <row r="17" spans="1:10" ht="15.75" x14ac:dyDescent="0.25">
      <c r="A17" s="419"/>
      <c r="B17" s="420"/>
      <c r="C17" s="421"/>
      <c r="D17" s="111"/>
      <c r="E17" s="111"/>
      <c r="F17" s="111"/>
      <c r="G17" s="112"/>
      <c r="H17" s="112"/>
      <c r="I17" s="161"/>
      <c r="J17" s="156">
        <f>H17*G17</f>
        <v>0</v>
      </c>
    </row>
    <row r="18" spans="1:10" ht="15.75" x14ac:dyDescent="0.25">
      <c r="A18" s="422" t="s">
        <v>132</v>
      </c>
      <c r="B18" s="423"/>
      <c r="C18" s="423"/>
      <c r="D18" s="423"/>
      <c r="E18" s="423"/>
      <c r="F18" s="423"/>
      <c r="G18" s="9" t="s">
        <v>117</v>
      </c>
      <c r="H18" s="10" t="e">
        <f>J18/J32</f>
        <v>#DIV/0!</v>
      </c>
      <c r="I18" s="9" t="s">
        <v>118</v>
      </c>
      <c r="J18" s="11">
        <f>SUM(J20:J21)</f>
        <v>0</v>
      </c>
    </row>
    <row r="19" spans="1:10" ht="47.25" x14ac:dyDescent="0.25">
      <c r="A19" s="439" t="s">
        <v>119</v>
      </c>
      <c r="B19" s="440"/>
      <c r="C19" s="440"/>
      <c r="D19" s="159" t="s">
        <v>120</v>
      </c>
      <c r="E19" s="159" t="s">
        <v>121</v>
      </c>
      <c r="F19" s="159" t="s">
        <v>122</v>
      </c>
      <c r="G19" s="159" t="s">
        <v>123</v>
      </c>
      <c r="H19" s="159" t="s">
        <v>124</v>
      </c>
      <c r="I19" s="159"/>
      <c r="J19" s="160" t="s">
        <v>125</v>
      </c>
    </row>
    <row r="20" spans="1:10" ht="15.75" x14ac:dyDescent="0.25">
      <c r="A20" s="419"/>
      <c r="B20" s="420"/>
      <c r="C20" s="421"/>
      <c r="D20" s="111"/>
      <c r="E20" s="111"/>
      <c r="F20" s="111"/>
      <c r="G20" s="112"/>
      <c r="H20" s="112"/>
      <c r="I20" s="161"/>
      <c r="J20" s="156">
        <f>H20*G20</f>
        <v>0</v>
      </c>
    </row>
    <row r="21" spans="1:10" ht="15.75" x14ac:dyDescent="0.25">
      <c r="A21" s="419"/>
      <c r="B21" s="420"/>
      <c r="C21" s="421"/>
      <c r="D21" s="111"/>
      <c r="E21" s="111"/>
      <c r="F21" s="111"/>
      <c r="G21" s="112"/>
      <c r="H21" s="112"/>
      <c r="I21" s="161"/>
      <c r="J21" s="156">
        <f>H21*G21</f>
        <v>0</v>
      </c>
    </row>
    <row r="22" spans="1:10" ht="15.75" x14ac:dyDescent="0.25">
      <c r="A22" s="422" t="s">
        <v>133</v>
      </c>
      <c r="B22" s="423"/>
      <c r="C22" s="423"/>
      <c r="D22" s="423"/>
      <c r="E22" s="423"/>
      <c r="F22" s="423"/>
      <c r="G22" s="9" t="s">
        <v>117</v>
      </c>
      <c r="H22" s="10" t="e">
        <f>J22/J32</f>
        <v>#DIV/0!</v>
      </c>
      <c r="I22" s="9" t="s">
        <v>118</v>
      </c>
      <c r="J22" s="11">
        <f>SUM(J24:J25)</f>
        <v>0</v>
      </c>
    </row>
    <row r="23" spans="1:10" ht="47.25" x14ac:dyDescent="0.25">
      <c r="A23" s="439" t="s">
        <v>119</v>
      </c>
      <c r="B23" s="440"/>
      <c r="C23" s="440"/>
      <c r="D23" s="159" t="s">
        <v>120</v>
      </c>
      <c r="E23" s="159" t="s">
        <v>121</v>
      </c>
      <c r="F23" s="159" t="s">
        <v>122</v>
      </c>
      <c r="G23" s="159" t="s">
        <v>123</v>
      </c>
      <c r="H23" s="159" t="s">
        <v>124</v>
      </c>
      <c r="I23" s="159"/>
      <c r="J23" s="160" t="s">
        <v>125</v>
      </c>
    </row>
    <row r="24" spans="1:10" ht="15.75" x14ac:dyDescent="0.25">
      <c r="A24" s="419"/>
      <c r="B24" s="420"/>
      <c r="C24" s="421"/>
      <c r="D24" s="111"/>
      <c r="E24" s="111"/>
      <c r="F24" s="111"/>
      <c r="G24" s="112"/>
      <c r="H24" s="112"/>
      <c r="I24" s="161"/>
      <c r="J24" s="156">
        <f>H24*G24</f>
        <v>0</v>
      </c>
    </row>
    <row r="25" spans="1:10" ht="15.75" x14ac:dyDescent="0.25">
      <c r="A25" s="419"/>
      <c r="B25" s="420"/>
      <c r="C25" s="421"/>
      <c r="D25" s="111"/>
      <c r="E25" s="111"/>
      <c r="F25" s="111"/>
      <c r="G25" s="112"/>
      <c r="H25" s="112"/>
      <c r="I25" s="161"/>
      <c r="J25" s="156">
        <f>H25*G25</f>
        <v>0</v>
      </c>
    </row>
    <row r="26" spans="1:10" ht="15.75" x14ac:dyDescent="0.25">
      <c r="A26" s="422" t="s">
        <v>134</v>
      </c>
      <c r="B26" s="423"/>
      <c r="C26" s="423"/>
      <c r="D26" s="423"/>
      <c r="E26" s="423"/>
      <c r="F26" s="423"/>
      <c r="G26" s="9" t="s">
        <v>117</v>
      </c>
      <c r="H26" s="10" t="e">
        <f>J26/J32</f>
        <v>#DIV/0!</v>
      </c>
      <c r="I26" s="9" t="s">
        <v>118</v>
      </c>
      <c r="J26" s="11">
        <f>SUM(J28:J29)</f>
        <v>0</v>
      </c>
    </row>
    <row r="27" spans="1:10" ht="47.25" x14ac:dyDescent="0.25">
      <c r="A27" s="439" t="s">
        <v>119</v>
      </c>
      <c r="B27" s="440"/>
      <c r="C27" s="440"/>
      <c r="D27" s="159" t="s">
        <v>120</v>
      </c>
      <c r="E27" s="159" t="s">
        <v>121</v>
      </c>
      <c r="F27" s="159" t="s">
        <v>122</v>
      </c>
      <c r="G27" s="159" t="s">
        <v>123</v>
      </c>
      <c r="H27" s="159" t="s">
        <v>124</v>
      </c>
      <c r="I27" s="159"/>
      <c r="J27" s="160" t="s">
        <v>125</v>
      </c>
    </row>
    <row r="28" spans="1:10" ht="15.75" x14ac:dyDescent="0.25">
      <c r="A28" s="419"/>
      <c r="B28" s="420"/>
      <c r="C28" s="421"/>
      <c r="D28" s="111"/>
      <c r="E28" s="111"/>
      <c r="F28" s="111"/>
      <c r="G28" s="112"/>
      <c r="H28" s="112"/>
      <c r="I28" s="161"/>
      <c r="J28" s="156">
        <f>H28*G28</f>
        <v>0</v>
      </c>
    </row>
    <row r="29" spans="1:10" ht="15.75" x14ac:dyDescent="0.25">
      <c r="A29" s="419"/>
      <c r="B29" s="420"/>
      <c r="C29" s="421"/>
      <c r="D29" s="111"/>
      <c r="E29" s="111"/>
      <c r="F29" s="111"/>
      <c r="G29" s="112"/>
      <c r="H29" s="112"/>
      <c r="I29" s="161"/>
      <c r="J29" s="156"/>
    </row>
    <row r="30" spans="1:10" ht="15.75" x14ac:dyDescent="0.25">
      <c r="A30" s="422" t="s">
        <v>135</v>
      </c>
      <c r="B30" s="423"/>
      <c r="C30" s="423"/>
      <c r="D30" s="423"/>
      <c r="E30" s="423"/>
      <c r="F30" s="423"/>
      <c r="G30" s="9" t="s">
        <v>117</v>
      </c>
      <c r="H30" s="10" t="e">
        <f>J30/J32</f>
        <v>#DIV/0!</v>
      </c>
      <c r="I30" s="9" t="s">
        <v>118</v>
      </c>
      <c r="J30" s="11">
        <f>J31</f>
        <v>0</v>
      </c>
    </row>
    <row r="31" spans="1:10" ht="15.75" customHeight="1" x14ac:dyDescent="0.25">
      <c r="A31" s="427" t="s">
        <v>1452</v>
      </c>
      <c r="B31" s="428"/>
      <c r="C31" s="428"/>
      <c r="D31" s="428"/>
      <c r="E31" s="428"/>
      <c r="F31" s="429"/>
      <c r="G31" s="159" t="s">
        <v>1451</v>
      </c>
      <c r="H31" s="163"/>
      <c r="I31" s="159" t="s">
        <v>118</v>
      </c>
      <c r="J31" s="166">
        <f>J7*H31</f>
        <v>0</v>
      </c>
    </row>
    <row r="32" spans="1:10" ht="15.75" x14ac:dyDescent="0.25">
      <c r="A32" s="430" t="s">
        <v>136</v>
      </c>
      <c r="B32" s="431"/>
      <c r="C32" s="431"/>
      <c r="D32" s="431"/>
      <c r="E32" s="431"/>
      <c r="F32" s="432"/>
      <c r="G32" s="12" t="s">
        <v>117</v>
      </c>
      <c r="H32" s="13" t="e">
        <f>J32/J32</f>
        <v>#DIV/0!</v>
      </c>
      <c r="I32" s="12" t="s">
        <v>118</v>
      </c>
      <c r="J32" s="14">
        <f>J30+J26+J22+J18+J14+J7+J2</f>
        <v>0</v>
      </c>
    </row>
    <row r="33" spans="1:10" ht="15.75" x14ac:dyDescent="0.25">
      <c r="A33" s="433" t="s">
        <v>89</v>
      </c>
      <c r="B33" s="434"/>
      <c r="C33" s="434"/>
      <c r="D33" s="434"/>
      <c r="E33" s="434"/>
      <c r="F33" s="435"/>
      <c r="G33" s="15" t="s">
        <v>117</v>
      </c>
      <c r="H33" s="16" t="e">
        <f>J33/J32</f>
        <v>#DIV/0!</v>
      </c>
      <c r="I33" s="15" t="s">
        <v>118</v>
      </c>
      <c r="J33" s="17">
        <f>J2</f>
        <v>0</v>
      </c>
    </row>
    <row r="34" spans="1:10" ht="15.75" x14ac:dyDescent="0.25">
      <c r="A34" s="433" t="s">
        <v>137</v>
      </c>
      <c r="B34" s="434"/>
      <c r="C34" s="434"/>
      <c r="D34" s="434"/>
      <c r="E34" s="434"/>
      <c r="F34" s="435"/>
      <c r="G34" s="15" t="s">
        <v>117</v>
      </c>
      <c r="H34" s="16" t="e">
        <f>J34/J32</f>
        <v>#DIV/0!</v>
      </c>
      <c r="I34" s="15" t="s">
        <v>118</v>
      </c>
      <c r="J34" s="17">
        <f>J26+J22+J18+J14+J7</f>
        <v>0</v>
      </c>
    </row>
    <row r="35" spans="1:10" ht="15.75" x14ac:dyDescent="0.25">
      <c r="A35" s="433" t="s">
        <v>138</v>
      </c>
      <c r="B35" s="434"/>
      <c r="C35" s="434"/>
      <c r="D35" s="434"/>
      <c r="E35" s="434"/>
      <c r="F35" s="435"/>
      <c r="G35" s="15" t="s">
        <v>117</v>
      </c>
      <c r="H35" s="16" t="e">
        <f>J35/J32</f>
        <v>#DIV/0!</v>
      </c>
      <c r="I35" s="15" t="s">
        <v>118</v>
      </c>
      <c r="J35" s="17">
        <f>J30</f>
        <v>0</v>
      </c>
    </row>
    <row r="36" spans="1:10" ht="15.75" x14ac:dyDescent="0.25">
      <c r="A36" s="436" t="s">
        <v>72</v>
      </c>
      <c r="B36" s="437"/>
      <c r="C36" s="437"/>
      <c r="D36" s="437"/>
      <c r="E36" s="437"/>
      <c r="F36" s="438"/>
      <c r="G36" s="18" t="s">
        <v>117</v>
      </c>
      <c r="H36" s="19" t="e">
        <f>J7/(J2+J14+J18+J22+J26)</f>
        <v>#DIV/0!</v>
      </c>
      <c r="I36" s="18" t="s">
        <v>118</v>
      </c>
      <c r="J36" s="20">
        <f>J7</f>
        <v>0</v>
      </c>
    </row>
    <row r="37" spans="1:10" ht="16.5" thickBot="1" x14ac:dyDescent="0.3">
      <c r="A37" s="424" t="s">
        <v>78</v>
      </c>
      <c r="B37" s="425"/>
      <c r="C37" s="425"/>
      <c r="D37" s="425"/>
      <c r="E37" s="425"/>
      <c r="F37" s="426"/>
      <c r="G37" s="21" t="s">
        <v>117</v>
      </c>
      <c r="H37" s="22" t="e">
        <f>J30/J7</f>
        <v>#DIV/0!</v>
      </c>
      <c r="I37" s="21" t="s">
        <v>118</v>
      </c>
      <c r="J37" s="23">
        <f>J30</f>
        <v>0</v>
      </c>
    </row>
  </sheetData>
  <sheetProtection sheet="1" objects="1" scenarios="1" selectLockedCells="1"/>
  <mergeCells count="41">
    <mergeCell ref="G9:G10"/>
    <mergeCell ref="H9:H10"/>
    <mergeCell ref="C13:E13"/>
    <mergeCell ref="A14:F14"/>
    <mergeCell ref="A1:J1"/>
    <mergeCell ref="A2:F2"/>
    <mergeCell ref="A3:C3"/>
    <mergeCell ref="A4:C4"/>
    <mergeCell ref="A5:C5"/>
    <mergeCell ref="A6:C6"/>
    <mergeCell ref="I9:I10"/>
    <mergeCell ref="J9:J10"/>
    <mergeCell ref="A15:C15"/>
    <mergeCell ref="A7:F7"/>
    <mergeCell ref="A8:E8"/>
    <mergeCell ref="C10:E10"/>
    <mergeCell ref="C11:E11"/>
    <mergeCell ref="C12:E12"/>
    <mergeCell ref="A9:E9"/>
    <mergeCell ref="A16:C16"/>
    <mergeCell ref="A19:C19"/>
    <mergeCell ref="A20:C20"/>
    <mergeCell ref="A23:C23"/>
    <mergeCell ref="A24:C24"/>
    <mergeCell ref="A17:C17"/>
    <mergeCell ref="A18:F18"/>
    <mergeCell ref="A21:C21"/>
    <mergeCell ref="A22:F22"/>
    <mergeCell ref="A37:F37"/>
    <mergeCell ref="A32:F32"/>
    <mergeCell ref="A33:F33"/>
    <mergeCell ref="A34:F34"/>
    <mergeCell ref="A35:F35"/>
    <mergeCell ref="A36:F36"/>
    <mergeCell ref="A25:C25"/>
    <mergeCell ref="A26:F26"/>
    <mergeCell ref="A29:C29"/>
    <mergeCell ref="A30:F30"/>
    <mergeCell ref="A31:F31"/>
    <mergeCell ref="A28:C28"/>
    <mergeCell ref="A27:C27"/>
  </mergeCells>
  <conditionalFormatting sqref="J8">
    <cfRule type="expression" dxfId="11" priority="2">
      <formula>$F$8="NIE"</formula>
    </cfRule>
  </conditionalFormatting>
  <conditionalFormatting sqref="A11:J13">
    <cfRule type="expression" dxfId="10" priority="4">
      <formula>$F$8="ÁNO"</formula>
    </cfRule>
  </conditionalFormatting>
  <conditionalFormatting sqref="H8">
    <cfRule type="expression" dxfId="9" priority="3">
      <formula>$F$8="NIE"</formula>
    </cfRule>
  </conditionalFormatting>
  <conditionalFormatting sqref="A11:J13 H8 J8">
    <cfRule type="expression" dxfId="8" priority="1">
      <formula>$F$8="vyber"</formula>
    </cfRule>
  </conditionalFormatting>
  <dataValidations count="3">
    <dataValidation type="list" allowBlank="1" showInputMessage="1" sqref="F8">
      <formula1>"ÁNO,NIE"</formula1>
    </dataValidation>
    <dataValidation type="decimal" allowBlank="1" showInputMessage="1" showErrorMessage="1" sqref="H8">
      <formula1>0</formula1>
      <formula2>0.2</formula2>
    </dataValidation>
    <dataValidation type="decimal" allowBlank="1" showInputMessage="1" showErrorMessage="1" sqref="H31">
      <formula1>0</formula1>
      <formula2>0.15</formula2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14</vt:i4>
      </vt:variant>
      <vt:variant>
        <vt:lpstr>Pomenované rozsahy</vt:lpstr>
      </vt:variant>
      <vt:variant>
        <vt:i4>1</vt:i4>
      </vt:variant>
    </vt:vector>
  </HeadingPairs>
  <TitlesOfParts>
    <vt:vector size="15" baseType="lpstr">
      <vt:lpstr>Žiadosť o NFP</vt:lpstr>
      <vt:lpstr>Príloha č.1 - Rozpočet VP</vt:lpstr>
      <vt:lpstr>Príloha č.1 - Rozpočet HCP</vt:lpstr>
      <vt:lpstr>Príloha č.1 - Rozpočet PP1</vt:lpstr>
      <vt:lpstr>Príloha č.1 - Rozpočet PP2</vt:lpstr>
      <vt:lpstr>Príloha č.1 - Rozpočet PP3</vt:lpstr>
      <vt:lpstr>Príloha č.1 - Rozpočet PP4</vt:lpstr>
      <vt:lpstr>Príloha č.1 - Rozpočet PP5</vt:lpstr>
      <vt:lpstr>Príloha č.1 - Rozpočet PP6</vt:lpstr>
      <vt:lpstr>Príloha č.1 - Rozpočet PP7</vt:lpstr>
      <vt:lpstr>Príloha č.1 - Rozpočet PP8</vt:lpstr>
      <vt:lpstr>Číselníky</vt:lpstr>
      <vt:lpstr>Čiselník2</vt:lpstr>
      <vt:lpstr>Hárok1 (2)</vt:lpstr>
      <vt:lpstr>'Žiadosť o NFP'!Oblasť_tlače</vt:lpstr>
    </vt:vector>
  </TitlesOfParts>
  <Company>MPRR 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Karovič Branislav</dc:creator>
  <cp:lastModifiedBy>Cimová Vladena</cp:lastModifiedBy>
  <cp:lastPrinted>2016-06-24T10:29:53Z</cp:lastPrinted>
  <dcterms:created xsi:type="dcterms:W3CDTF">2016-05-11T08:08:30Z</dcterms:created>
  <dcterms:modified xsi:type="dcterms:W3CDTF">2016-07-21T11:40:42Z</dcterms:modified>
</cp:coreProperties>
</file>